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A9AA2D5-3A14-4803-A9E3-BBE296D870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ΠΡΟΥΠΟΛΟΓΙΣΜΟΣ 2025" sheetId="1" r:id="rId1"/>
    <sheet name="Φύλλο4" sheetId="4" r:id="rId2"/>
    <sheet name="Φύλλο5" sheetId="5" r:id="rId3"/>
    <sheet name="Φύλλο6" sheetId="6" r:id="rId4"/>
  </sheets>
  <definedNames>
    <definedName name="_xlnm.Print_Area" localSheetId="0">'ΠΡΟΥΠΟΛΟΓΙΣΜΟΣ 2025'!$A$1:$G$418</definedName>
  </definedNames>
  <calcPr calcId="191029"/>
</workbook>
</file>

<file path=xl/calcChain.xml><?xml version="1.0" encoding="utf-8"?>
<calcChain xmlns="http://schemas.openxmlformats.org/spreadsheetml/2006/main">
  <c r="F91" i="1" l="1"/>
  <c r="F235" i="1" l="1"/>
  <c r="F236" i="1"/>
  <c r="F237" i="1"/>
  <c r="F255" i="1" s="1"/>
  <c r="F257" i="1" s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34" i="1"/>
  <c r="F267" i="1"/>
  <c r="F268" i="1"/>
  <c r="F256" i="1" l="1"/>
  <c r="F259" i="1" l="1"/>
  <c r="F258" i="1"/>
  <c r="F260" i="1" s="1"/>
  <c r="F261" i="1" s="1"/>
  <c r="F213" i="1"/>
  <c r="F214" i="1"/>
  <c r="F215" i="1"/>
  <c r="F216" i="1"/>
  <c r="F217" i="1"/>
  <c r="F218" i="1"/>
  <c r="F219" i="1"/>
  <c r="F220" i="1"/>
  <c r="F221" i="1"/>
  <c r="F222" i="1"/>
  <c r="F223" i="1" l="1"/>
  <c r="F225" i="1" s="1"/>
  <c r="F212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5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0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5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93" i="1" l="1"/>
  <c r="F141" i="1"/>
  <c r="F224" i="1"/>
  <c r="F397" i="1"/>
  <c r="F398" i="1"/>
  <c r="F400" i="1" s="1"/>
  <c r="F321" i="1"/>
  <c r="F323" i="1" s="1"/>
  <c r="F322" i="1"/>
  <c r="F200" i="1"/>
  <c r="F199" i="1"/>
  <c r="F201" i="1" s="1"/>
  <c r="F142" i="1"/>
  <c r="F144" i="1" s="1"/>
  <c r="F33" i="1"/>
  <c r="F35" i="1" s="1"/>
  <c r="F32" i="1"/>
  <c r="F34" i="1" s="1"/>
  <c r="F92" i="1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94" i="1" l="1"/>
  <c r="F96" i="1"/>
  <c r="F145" i="1"/>
  <c r="F143" i="1"/>
  <c r="F146" i="1" s="1"/>
  <c r="F399" i="1"/>
  <c r="F402" i="1" s="1"/>
  <c r="F401" i="1"/>
  <c r="F325" i="1"/>
  <c r="F324" i="1"/>
  <c r="F326" i="1" s="1"/>
  <c r="F227" i="1"/>
  <c r="F226" i="1"/>
  <c r="F228" i="1" s="1"/>
  <c r="F203" i="1"/>
  <c r="F202" i="1"/>
  <c r="F204" i="1" s="1"/>
  <c r="F95" i="1"/>
  <c r="F97" i="1" s="1"/>
  <c r="F37" i="1"/>
  <c r="F36" i="1"/>
  <c r="F40" i="5"/>
  <c r="H40" i="5" s="1"/>
  <c r="F147" i="1" l="1"/>
  <c r="F98" i="1"/>
  <c r="F408" i="1"/>
  <c r="F407" i="1"/>
  <c r="F403" i="1"/>
  <c r="F327" i="1"/>
  <c r="F229" i="1"/>
  <c r="F205" i="1"/>
  <c r="F48" i="5"/>
  <c r="F50" i="5" s="1"/>
  <c r="F51" i="5" s="1"/>
  <c r="F41" i="5"/>
  <c r="F42" i="5" s="1"/>
  <c r="H42" i="5" s="1"/>
  <c r="H44" i="5" s="1"/>
  <c r="F38" i="1"/>
  <c r="F409" i="1" l="1"/>
</calcChain>
</file>

<file path=xl/sharedStrings.xml><?xml version="1.0" encoding="utf-8"?>
<sst xmlns="http://schemas.openxmlformats.org/spreadsheetml/2006/main" count="888" uniqueCount="330">
  <si>
    <t>α/α</t>
  </si>
  <si>
    <t>ΕΙΔΟΣ</t>
  </si>
  <si>
    <t>ΜΟΝΑΔΑ ΜΕΤΡΗΣΗΣ</t>
  </si>
  <si>
    <t>ΠΟΣΟΤΗΤΑ</t>
  </si>
  <si>
    <t>Σύνολο</t>
  </si>
  <si>
    <t>Φ.Π.Α.  23%</t>
  </si>
  <si>
    <t>ΚΟΝΤΑΡΙΑ ΓΙΑ ΣΚΟΥΠΕΣ</t>
  </si>
  <si>
    <t>ΣΦΟΥΓΓΑΡΙΑ ΜΕ ΣΥΡΜΑ</t>
  </si>
  <si>
    <t>ΞΕΣΚΟΝΟΠΑΝΟ ΓΡΑΦΕΙΟΥ</t>
  </si>
  <si>
    <t>ΤΕΜΑΧΙΑ</t>
  </si>
  <si>
    <t>ΚΙΛΑ</t>
  </si>
  <si>
    <t>Δ΄ ΟΜΑΔΑ - ΔΗΜΟΣ ΜΕΣΣΗΝΗΣ</t>
  </si>
  <si>
    <r>
      <t>ΤΙΜΗ ΜΟΝΑΔΟΣ (</t>
    </r>
    <r>
      <rPr>
        <b/>
        <sz val="10"/>
        <color theme="1"/>
        <rFont val="Calibri"/>
        <family val="2"/>
        <charset val="161"/>
      </rPr>
      <t>€)</t>
    </r>
  </si>
  <si>
    <t>ΕΛΛΗΝΙΚΗ ΔΗΜΟΚΡΑΤΙΑ</t>
  </si>
  <si>
    <t>ΝΟΜΟΣ ΜΕΣΣΗΝΙΑΣ</t>
  </si>
  <si>
    <t>ΔΗΜΟΣ ΜΕΣΣΗΝΗΣ</t>
  </si>
  <si>
    <t xml:space="preserve">ΣΑΚΟΥΛΕΣ ΜΑΥΡΕΣ ΑΠΟΡΡΙΜΜΑΤΩΝ ΔΙΑΣΤΑΣΕΩΝ 70Χ90 cm (Συσκευασμένες σε δέματα των 50 τεμαχίων) </t>
  </si>
  <si>
    <t xml:space="preserve">ΣΑΚΟΥΛΕΣ ΜΑΥΡΕΣ ΑΠΟΡΡΙΜΜΑΤΩΝ ΔΙΑΣΤΑΣΕΩΝ 80Χ110 cm (Συσκευασμένες σε δέματα των 50 τεμαχίων) </t>
  </si>
  <si>
    <t>ΧΑΡΤΙ ΥΓΕΙΑΣ (Σετ των 12 τεμαχίων, δύο φύλλων, συσκευασμένο σε κιβώτια ή πλαστικές σακούλες, βάρος 85gr περίπου, μήκους 24 μέτρα περίπου, αριθμός φύλλων 248 περίπου)</t>
  </si>
  <si>
    <t>ΣΕΤ ΤΩΝ 12 ΤΕΜΑΧΙΩΝ</t>
  </si>
  <si>
    <t>ΧΑΡΤΙ ΚΟΥΖΙΝΑΣ (Σε τεμάχια του ενός κιλού, δύο φύλλων, μήκος 100 μέτρα περίπου, αριθμός φύλλων 515 περίπου)</t>
  </si>
  <si>
    <t>ΤΕΜΑΧΙΑ ΤΟΥ ΕΝΟΣ (1) ΚΙΛΟΥ</t>
  </si>
  <si>
    <t>ΧΛΩΡΙΝΗ ΑΠΛΗ  (Σε τεμάχια των τεσσάρων λίτρων)</t>
  </si>
  <si>
    <t>ΤΕΜΑΧΙΑ ΤΩΝ 4 lit.</t>
  </si>
  <si>
    <t>ΚΑΘΑΡΙΣΤΙΚΟ ΓΙΑ ΤΖΑΜΙΑ (Σε τεμάχια των 4 λίτρων)</t>
  </si>
  <si>
    <t>ΣΑΚΟΥΛΕΣ ΜΙΝΙ ΔΙΑΣΤΑΣΕΩΝ 48Χ55 (Δέματα των 30 τεμαχίων)</t>
  </si>
  <si>
    <t>ΥΓΡΟ ΑΠΟΡΡΥΠΑΝΤΙΚΟ ΠΙΑΤΩΝ 750gr ή 750ml</t>
  </si>
  <si>
    <t>ΥΓΡΟ ΣΑΠΟΥΝΙ - ΚΡΕΜΟΣΑΠΟΥΝΟ (Με αντλία 300ml)</t>
  </si>
  <si>
    <t>ΥΔΡΟΧΛΩΡΙΚΟ ΟΞΥ ΕΝΔΕΙΚΤΙΚΟΥ ΤΥΠΟΥ ''ΑΚΟΥΑ ΦΟΡΤΕ'' 500ml</t>
  </si>
  <si>
    <t>ΧΛΩΡΙΝΗ ΠΑΧΥΡΕΥΣΤΗ 750ml</t>
  </si>
  <si>
    <t>ΧΛΩΡΙΝΗ ΑΡΩΜΑΤΙΚΗ 2lit</t>
  </si>
  <si>
    <t>ΤΕΜΑΧΙΑ ΤΩΝ 2 lit.</t>
  </si>
  <si>
    <t>ΣΚΟΥΠΕΣ ΠΛΑΣΤΙΚΕΣ ΚΑΝΟΝΙΚΕΣ ΜΕ ΚΟΝΤΑΡΙ</t>
  </si>
  <si>
    <t>ΓΑΝΤΙΑ ΚΟΥΖΙΝΑΣ ΝΟΥΜΕΡΟ 9</t>
  </si>
  <si>
    <t>ΖΕΥΓΗ</t>
  </si>
  <si>
    <t>ΓΑΝΤΙΑ ΜΙΑΣ ΧΡΗΣΕΩΣ (ΣΕ ΚΟΥΤΙΑ ΤΩΝ 100 τεμ.)</t>
  </si>
  <si>
    <t>ΧΕΙΡΟΠΕΤΣΕΤΕΣ ΑΠΟΡΡΟΦΗΤΙΚΕΣ ΜΙΚΡΕΣ 20Χ28 περίπου</t>
  </si>
  <si>
    <t>ΣΦΟΥΓΓΑΡΙΣΤΡΕΣ ΜΕ ΚΟΝΤΑΡΙ</t>
  </si>
  <si>
    <t>ΚΟΥΒΑΣ ΠΛΑΣΤΙΚΟΣ ΓΙΑ ΣΦΟΥΓΓΑΡΙΣΜΑ ΚΑΙ ΣΤΥΨΙΜΟ</t>
  </si>
  <si>
    <t>ΦΑΡΑΣΙ ΠΛΑΣΤΙΚΟ ΚΑΝΟΝΙΚΟ</t>
  </si>
  <si>
    <t>ΕΙΔΙΚΟ ΥΓΡΟ ΚΑΘΑΡΙΣΤΙΚΟ ΓΙΑ ΛΕΚΑΝΕΣ 750ml</t>
  </si>
  <si>
    <t>ΥΓΡΟ (ΌΧΙ  ΣΠΡΕΙ) ΑΠΟΣΚΛΗΡΥΝΤΙΚΟ ΑΛΑΤΩΝ 500ml</t>
  </si>
  <si>
    <t>ΠΛΑΣΤΙΚΑ ΚΑΛΑΘΑΚΙΑ ΑΠΟΡΡΙΜΜΑΤΩΝ ΓΡΑΦΕΙΟΥ</t>
  </si>
  <si>
    <t>ΚΑΔΑΚΙ ΤΟΥΑΛΕΤΑΣ ΜΕ ΚΑΠΑΚΙ 5lit. Περίπου</t>
  </si>
  <si>
    <t xml:space="preserve">ΣΑΚΟΥΛΕΣ ΓΙΓΑΣ ΜΑΥΡΕΣ ΔΙΑΣΤΑΣΕΩΝ 105Χ120 </t>
  </si>
  <si>
    <t xml:space="preserve">ΠΑΡΚΕΤΕΖΑ ΚΟΚΚΙΝΗ 100 cm </t>
  </si>
  <si>
    <t>ΑΠΟΦΡΑΚΤΙΚΟ ΝΙΠΤΗΡΩΝ 1 lit.</t>
  </si>
  <si>
    <t xml:space="preserve"> ΦΙΑΛΗ ΑΕΡΟΖΟΛ ΚΑΤΣΑΡΙΔΟΚΤΟΝΟ ΜΕΓΑΛΟ ΜΕΓΕΘΟΣ</t>
  </si>
  <si>
    <t>ΠΛΑΣΤΙΚΑ ΠΟΤΗΡΙΑ ΝΕΡΟΥ (350 cc) - ΠΑΚΕΤΑ ΤΩΝ 50 ΤΕΜΑΧΙΩΝ</t>
  </si>
  <si>
    <t xml:space="preserve">ΥΓΡΟ ΓΕΝΙΚΟΥ ΚΑΘΑΡΙΣΜΟΥ ΣΕ ΤΕΜΑΧΙΑ ΤΩΝ 4 lit. </t>
  </si>
  <si>
    <t>ΤΕΜΑΧΙΑ ΤΩΝ 4 ΛΙΤΡΩΝ</t>
  </si>
  <si>
    <t>ΥΓΡΟ ΣΑΠΟΥΝΙ - ΚΡΕΜΟΣΑΠΟΥΝΟ (Χωρίς αντλία 300ml)</t>
  </si>
  <si>
    <t>ΞΥΔΙ ΣΥΣΚΕΥΑΣΙΑ 400ml</t>
  </si>
  <si>
    <t>ΣΚΟΥΠΕΣ ΨΑΘΙΝΕΣ ΚΑΝΟΝΙΚΕΣ ΜΕ ΚΟΝΤΑΡΙ</t>
  </si>
  <si>
    <t>ΥΓΡΟ ΔΑΠΕΔΟΥ - ΠΑΡΚΕΤΙΝΗ  ΓΙΑ ΞΥΛΙΝΑ ΔΑΠΕΔΑ 750ml</t>
  </si>
  <si>
    <t xml:space="preserve"> ΦΙΑΛΗ ΑΕΡΟΖΟΛ ΓΙΑ ΙΠΤΑΜΕΝΑ ΕΝΤΟΜΑ ΜΕΓΑΛΟ ΜΕΓΕΘΟΣ</t>
  </si>
  <si>
    <t>ΔΕΜΑΤΑ</t>
  </si>
  <si>
    <t>ΠΑΚΕΤΑ</t>
  </si>
  <si>
    <t>Σύνολο Δ΄</t>
  </si>
  <si>
    <t>Ψεκαστήρι 900ml ή 1lit  με χειρολαβή</t>
  </si>
  <si>
    <r>
      <t>ΜΕΡΙΚΗ ΔΑΠΑΝΗ (</t>
    </r>
    <r>
      <rPr>
        <b/>
        <sz val="10"/>
        <color theme="1"/>
        <rFont val="Calibri"/>
        <family val="2"/>
        <charset val="161"/>
      </rPr>
      <t>€)</t>
    </r>
  </si>
  <si>
    <t>ΟΙΝΟΠΝΕΥΜΑ ΜΠΛΕ 93 ΒΑΘΜΩΝ 430 ml</t>
  </si>
  <si>
    <t>ΒΑΜΒΑΚΙ 200gr</t>
  </si>
  <si>
    <t>ΥΓΡΟ ΔΑΠΕΔΟΥ 1lit</t>
  </si>
  <si>
    <t>KIΛΑ</t>
  </si>
  <si>
    <t>«Χαρτί Κουζίνας (Σε τεμάχια του μισού κιλού περίπου, μήκος 45 μέτρα περίπου, αριθμός φύλλων 220 περίπου</t>
  </si>
  <si>
    <t>ΤΕΜΑΧΙΑ ΤΟΥ ΜΙΣΟΥ ΚΙΛΟΥ</t>
  </si>
  <si>
    <t>Διπλό καρότσι σφουγγαρίσματος μεταλλικη βαση 60lit</t>
  </si>
  <si>
    <t>ΧΑΡΤΙ ΚΟΥΖΙΝΑΣ (Σε τεμάχια του ενός κιλού, δύο φύλλων, μήκος 100 μέτρα περίπου, αριθμός φύλλων 510 περίπου)</t>
  </si>
  <si>
    <t>ΤΕΜΑΧΙΑ ΤΟΥ 1Κgr</t>
  </si>
  <si>
    <t>Α/Α</t>
  </si>
  <si>
    <t>Περιγραφή Ειδών</t>
  </si>
  <si>
    <t>Είδος Μονάδας</t>
  </si>
  <si>
    <t>Ποσότητα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</si>
  <si>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</si>
  <si>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</si>
  <si>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</si>
  <si>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</si>
  <si>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</si>
  <si>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</si>
  <si>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</si>
  <si>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</si>
  <si>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</si>
  <si>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</si>
  <si>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</si>
  <si>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</si>
  <si>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</si>
  <si>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</si>
  <si>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</si>
  <si>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</si>
  <si>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</si>
  <si>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</si>
  <si>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Μανταλάκια πλαστικά (σετ 12 τεμ.)</t>
  </si>
  <si>
    <t>19.</t>
  </si>
  <si>
    <t>20.</t>
  </si>
  <si>
    <t>21.</t>
  </si>
  <si>
    <t>22.</t>
  </si>
  <si>
    <t>23.</t>
  </si>
  <si>
    <t>24.</t>
  </si>
  <si>
    <t>Σφουγγαρίστρα με κοντάρι</t>
  </si>
  <si>
    <t>25.</t>
  </si>
  <si>
    <t>26.</t>
  </si>
  <si>
    <t>27.</t>
  </si>
  <si>
    <t>28.</t>
  </si>
  <si>
    <t>29.</t>
  </si>
  <si>
    <t>30.</t>
  </si>
  <si>
    <t xml:space="preserve">Φαράσι πλαστικό </t>
  </si>
  <si>
    <t>31.</t>
  </si>
  <si>
    <t>Ξεσκονόπανο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</si>
  <si>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</si>
  <si>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</si>
  <si>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</si>
  <si>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</si>
  <si>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</si>
  <si>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</si>
  <si>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</si>
  <si>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</si>
  <si>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</si>
  <si>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Νερό για σίδερο απιονισμένο 4 lit</t>
  </si>
  <si>
    <t>41.</t>
  </si>
  <si>
    <t>42.</t>
  </si>
  <si>
    <t>Ανταλλακτικό κρεμοσάπουνο 4 lt</t>
  </si>
  <si>
    <t>43.</t>
  </si>
  <si>
    <t>44.</t>
  </si>
  <si>
    <t>45.</t>
  </si>
  <si>
    <t xml:space="preserve">Υγρό καθαρισμού πιάτων συσκ.1,9Kg </t>
  </si>
  <si>
    <t xml:space="preserve">Υγρό καθαρισμού δαπέδου 1000ml </t>
  </si>
  <si>
    <t xml:space="preserve">Υγρό καθαρισμού τζαμιών συσκ. 750 ml </t>
  </si>
  <si>
    <t>Χλωρίνη παχύρρευστη  1250 ml</t>
  </si>
  <si>
    <t>Κρέμα καθαρισμού δαπέδου παχύρρευστη  500 ml .</t>
  </si>
  <si>
    <t>Μαλακτικό ρούχων συσκ. 2000ml</t>
  </si>
  <si>
    <t xml:space="preserve">Σκόνη πλυντηρίου ρούχων συσκ. 5Kg </t>
  </si>
  <si>
    <t xml:space="preserve">Σκόνη καθαρισμού για πλύσιμο στο χέρι 900 gr. </t>
  </si>
  <si>
    <t xml:space="preserve">Αποσκληρυντικό νερού για πλυντήριο ρούχων συσκ. 900 gr. </t>
  </si>
  <si>
    <t>Λευκαντικό  συσκ.300 gr.</t>
  </si>
  <si>
    <t>Αλουμινόχαρτο τριάντα (30) μέτρων</t>
  </si>
  <si>
    <t>Λαδόκολλα  8 μέτρων</t>
  </si>
  <si>
    <t xml:space="preserve">Σαπούνι πλυντηρίου πιάτων σε σκόνη συσκ. 2,5 Κg </t>
  </si>
  <si>
    <t xml:space="preserve">Αλάτι πλυντηρίου πιάτων σε σκόνη συσκ. 2,5 Kg. </t>
  </si>
  <si>
    <t xml:space="preserve">Μαλακτικό ρούχων συσκ.2000 ml  </t>
  </si>
  <si>
    <t xml:space="preserve">Σφουγγάρι γόμα  για καθάρισμα τοίχων </t>
  </si>
  <si>
    <t>Απορρυπαντικό πλυντηρίου πιάτων,  υγρό σαπούνι 20 lit</t>
  </si>
  <si>
    <t xml:space="preserve">Στεγνωτικό πλυντηρίου πιάτων 10 lit </t>
  </si>
  <si>
    <t>Λαδόκολλα 8 μέτρων</t>
  </si>
  <si>
    <t>Σακούλες απορριμμάτων κανονικες (σετ 10 τεμ.)  52Χ75cm</t>
  </si>
  <si>
    <t xml:space="preserve">Σακούλες ψυγείου τροφίμων (50 τεμ.) μεγάλου μεγ. 28x46 </t>
  </si>
  <si>
    <t xml:space="preserve">ΓΑΝΤΙΑ ΜΙΑΣ ΧΡΗΣΕΩΣ (ΣΕ ΚΟΥΤΙΑ ΤΩΝ 100 τεμ.) </t>
  </si>
  <si>
    <t>Αδιάβροχες Ποδιές Ολόσωμες πλαστικές</t>
  </si>
  <si>
    <t>Μεμβράνη διαφανής για τρόφιμα 50m</t>
  </si>
  <si>
    <t xml:space="preserve">Σφουγγάρι γόμα για καθάρισμα τοίχων </t>
  </si>
  <si>
    <t>Φιαλίτσες υγραερίου βουτανίου 190γρ</t>
  </si>
  <si>
    <t xml:space="preserve">Σκόνη απόφραξης υδρ/κων εγκαταστάσεων σε φακελάκι συσκ. 100 gr. </t>
  </si>
  <si>
    <t>Παρκετέζα 60x15 με κονταρι</t>
  </si>
  <si>
    <t>Ανταλλακτικό παρκετέζας 60χ15</t>
  </si>
  <si>
    <t>Γάντια κουζίνας πλαστικά (ζεύγη)</t>
  </si>
  <si>
    <t>ΓΑΝΤΙΑ ΚΟΥΖΙΝΑΣ ΠΛΑΣΤΙΚΑ ΝΟΥΜΕΡΟ 9</t>
  </si>
  <si>
    <t xml:space="preserve">ΠΡΟΜΗΘΕΙΑ: ΠΡΟΜΗΘΕΙΑ ΛΟΙΠΩΝ 
</t>
  </si>
  <si>
    <t>Σαπουνοθήκη τοίχου 700ml, πλαστική.</t>
  </si>
  <si>
    <t>ΘΕΩΡΗΘΗΚΕ</t>
  </si>
  <si>
    <t>Υγρό καθαρισμού  ειδικό για ξύλινα πατώματα 750 ml -ΠΑΡΚΕΤΙΝΗ</t>
  </si>
  <si>
    <t>ΤΙΜΗ ΜΟΝΑΔΟΣ (€)</t>
  </si>
  <si>
    <t>ΜΕΡΙΚΗ ΔΑΠΑΝΗ (€)</t>
  </si>
  <si>
    <t>3. ΕΝΔΕΙΚΤΙΚΟΣ ΠΡΟΫΠΟΛΟΓΙΣΜΟΣ</t>
  </si>
  <si>
    <t>ΥΓΡΟ ΚΑΘΑΡΙΣΜΟΥ ΤΖΑΜΙΩΝ ΣΥΣΚ. 750ml</t>
  </si>
  <si>
    <t>Απορροφητικό πανί ρολό τύπου "VETEX"  (35 κομμάτια περίπου το κάθε ρολό)</t>
  </si>
  <si>
    <t>Απορροφητικό πανί ρολό τύπου "VETEX" (35 κομμάτια περίπου το κάθε ρολό)</t>
  </si>
  <si>
    <t>ΣΗΜΑ ΠΡΟΕΙΔΟΠΟΙΗΣΗΣ ΟΛΙΣΘΗΡΟΥ ΠΑΤΩΜΑΤΟΣ</t>
  </si>
  <si>
    <t>Φιάλες υγραερίου βουτανίου 190γρ.</t>
  </si>
  <si>
    <t>Σαπούνι 85gr</t>
  </si>
  <si>
    <t>47.</t>
  </si>
  <si>
    <t>48.</t>
  </si>
  <si>
    <t>49.</t>
  </si>
  <si>
    <t>50.</t>
  </si>
  <si>
    <t>46.</t>
  </si>
  <si>
    <t>ΑΝΑΛΩΣΙΜΩΝ ΕΙΔΩΝ ΠΑΝΤΟΠΩΛΕΙΟΥ</t>
  </si>
  <si>
    <t xml:space="preserve">ΥΓΡΟ ΚΑΘΑΡΙΣΜΟΥ ΔΑΠΕΔΟΥ 1lit. </t>
  </si>
  <si>
    <t>ΥΓΡΟ ΣΑΠΟΥΝΙ (4lt)</t>
  </si>
  <si>
    <t>51.</t>
  </si>
  <si>
    <t>52.</t>
  </si>
  <si>
    <t xml:space="preserve">ΚΟΥΒΑΣ ΣΦΟΥΓΓΑΡΙΣΜΑΤΟΣ ΕΠΑΓΓΕΛΜΑΤΙΚΟΣ ΜΕ ΠΡΕΣΣΑ &amp; ΔΥΟ ΚΑΔΟΥΣ </t>
  </si>
  <si>
    <t>53.</t>
  </si>
  <si>
    <t>54.</t>
  </si>
  <si>
    <t>ΦΙΛΤΡΟ ΑΠΟΡΡΟΦΗΤΗΡΑ ΔΙΑΣΤΑΣΕΩΝ 45*85</t>
  </si>
  <si>
    <t>ΣΕΤ</t>
  </si>
  <si>
    <t>ΥΓΡΟ ΔΑΠΕΔΟΥ   1LT</t>
  </si>
  <si>
    <t>Λεκάνη πλαστική βαθειά  διαστάσεων 45*18 χωρητικότητας 16 λίτρων</t>
  </si>
  <si>
    <t>Λεκάνη πλαστική βαθειά διαστάσεων 45*18 χωρητικότητας 16 λίτρων</t>
  </si>
  <si>
    <r>
      <t>ΜΕΡΙΚΗ ΔΑΠΑΝΗ                 (</t>
    </r>
    <r>
      <rPr>
        <b/>
        <sz val="10"/>
        <color theme="1"/>
        <rFont val="Calibri"/>
        <family val="2"/>
        <charset val="161"/>
      </rPr>
      <t>€)</t>
    </r>
  </si>
  <si>
    <t xml:space="preserve">ΓΑΝΤΙΑ ΜΙΑΣ ΧΡΗΣΕΩΣ  MEDIUM (ΣΕ ΚΟΥΤΙΑ ΤΩΝ 100 τεμ.) </t>
  </si>
  <si>
    <t>ΑΠΟΡΡΟΦΗΤΙΚΟ ΠΑΝΙ (ΣΠΟΓΓΟΠΕΤΣΕΤΑ) Νο 3 20Χ30 (ΚΙΤΡΙΝΟΥ ΧΡΩΜΑΤΟΣ)</t>
  </si>
  <si>
    <t>Σφουγγαρίστρα επαγγελματική αποτελούμενη από κοντάρι αλουμινίου με τρύπες, συνδετήρα και ανταλλακτικό 400gr με μπλε κορδόνι.</t>
  </si>
  <si>
    <t>ΠΙΓΚΑΛ  ΜΑΖΙ ΜΕ ΤΗΝ ΒΑΣΗ ΤΟΥΣ</t>
  </si>
  <si>
    <t>ΒΟΥΡΤΣΑΚΙΑ ΓΙΑ ΤΙΣ ΛΕΚΑΝΕΣ ΜΑΖΙ ΜΕ ΤΗΝ ΒΑΣΗ ΤΟΥΣ</t>
  </si>
  <si>
    <t>ΦΠΑ</t>
  </si>
  <si>
    <t>ΓΑΝΤΙΑ ΜΙΑΣ ΧΡΗΣΕΩΣ LARGE (ΣΕ ΚΟΥΤΙΑ ΤΩΝ 100 ΤΕΜΑΧΙΩΝ)</t>
  </si>
  <si>
    <t>ΣΑΚΟΥΛΕΣ ΧΩΡΙΣ ΧΕΡΟΥΛΙΑ 30Χ41</t>
  </si>
  <si>
    <t>Ο ΣΥΝΤΑΞΑΣ</t>
  </si>
  <si>
    <t>Δ/ΝΣΗ ΟΙΚΟΝΟΜΙΚΩΝ ΥΠΗΡΕΣΙΩΝ</t>
  </si>
  <si>
    <t>ΤΜΗΜΑ ΠΡΟΜΗΘΕΙΩΝ ΚΑΙ ΑΠΟΘΗΚΗΣ</t>
  </si>
  <si>
    <t>ΚΑΛΑΘΑΚΙΑ ΑΠΟΡΡΙΜΜΑΤΩΝ ΓΡΑΦΕΙΟΥ ΠΛΑΣΤΙΚΑ ΜΕ ΣΥΜΠΑΓΕΣ ΤΟΙΧΩΜΑ</t>
  </si>
  <si>
    <t>ΦΑΡΑΣΙ ΠΛΑΣΤΙΚΟ ΜΕ ΛΑΣΤΙΧΟ</t>
  </si>
  <si>
    <t>ΚΑΛΑΘΑΚΙ ΤΟΥΑΛΕΤΑΣ  ΤΕΤΡΑΓΩΝΟ ΜΕ ΚΑΠΑΚΙ ΚΑΙ ΠΟΔΟΜΟΧΛΟ 6 lt</t>
  </si>
  <si>
    <t>ΦΑΡΑΣΙ ΠΛΑΣΤΙΚΟ ΜΕ ΛΑΣΤΙΧΟ, ΜΕ ΟΡΘΟΣΤΑΤΗ ΕΛΑΧΙΣΤΟΥ ΥΨΟΥΣ 85 εκ.</t>
  </si>
  <si>
    <t>ΦΑΡΑΣΙ ΜΕΤΑΛΛΙΚΟ ΜΕ ΟΡΘΟΣΤΑΤΗ ΕΛΑΧΙΣΤΟΥ ΥΨΟΥΣ 85 εκ.</t>
  </si>
  <si>
    <t>Παρκετέζα πλήρης αποτελούμενη από :
1) κοντάρι αλουμινίου διαστάσεων 1,40cm  , 2) τελάρο παρκετέζας 80cm και παρκετέζα κόκκινη συνθετική 80cm</t>
  </si>
  <si>
    <t>ΚΑΘΑΡΙΣΤΗΣ "ΒΡΕΚΤΗΡΑΣ"  ΥΑΛΟΠΙΝΑΚΩΝ 35 cm πλήρης επαγγελματικός αποτελούμενος από: 1)ανταλλακτικό υφασμάτινο στοιχείο καθαρισμού από μικροϊνες 35 cm και 2)πλαστική λαβή τοποθέτησης (Τ-BAR) του υφασμάτινου ανταλλακτικού 35 cm</t>
  </si>
  <si>
    <t>Απορροφητικό πανί  (σπογγοπετσέτα)  Nο 3 20Χ30 (Κίτρινου χρώματος)</t>
  </si>
  <si>
    <t>ΙΩΑΝΝΗΣ ΕΜΜ. ΚΑΤΣΟΣ</t>
  </si>
  <si>
    <t xml:space="preserve">Η ΑΝΑΠΛΗΡΩΤΡΙΑ ΠΡΟΪΣΤΑΜΕΝΗ </t>
  </si>
  <si>
    <t>Δ/ΝΣΗΣ ΟΙΚΟΝΟΜΙΚΩΝ ΥΠΗΡΕΣΙΩΝ</t>
  </si>
  <si>
    <t>ΤΕΜ. ΤΩΝ 4 lit.</t>
  </si>
  <si>
    <t xml:space="preserve">Υγρό απολυμαντικό για όλες τις επιφάνειες 1000ml ενδεικτικού τύπου DETTOL ή αντίστοιχο </t>
  </si>
  <si>
    <t>ΧΑΡΤΙ ΥΓΕΙΑΣ ΡΟΛΑ ΣΥΣΚΕΥΩΝ (σετ των 24 τεμαχιων)</t>
  </si>
  <si>
    <t>ΣΕΤ ΤΩΝ 24 ΤΕΜ</t>
  </si>
  <si>
    <t>Υαλοκαθαριστήρας με λάστιχο επαγγελματικός αποτελούμενος από 1) ανοξείδωτη λαβή σταθερής γωνίας με μπουτόν σύσφιξης, 2) ανοξείδωτη ράγα υαλοκαθαριστήρα με λάστιχο 35cm</t>
  </si>
  <si>
    <t>ΥΓΡΟ ΣΑΠΟΥΝΙ - ΚΡΕΜΟΣΑΠΟΥΝΟ (με αντλία 300ml)</t>
  </si>
  <si>
    <t>ΥΓΡΟ ΑΠΟΡΡΥΠΑΝΤΙΚΟ ΠΙΑΤΩΝ 750gr. ή 750ml</t>
  </si>
  <si>
    <t xml:space="preserve">ΓΑΝΤΙΑ ΜΙΑΣ ΧΡΗΣΕΩΣ  SMALL (ΣΕ ΚΟΥΤΙΑ ΤΩΝ 100 τεμ.) </t>
  </si>
  <si>
    <t xml:space="preserve"> ΟΜΑΔΑ 4- ΔΗΜΟΣ ΜΕΣΣΗΝΗΣ</t>
  </si>
  <si>
    <t>ΟΜΑΔΑ 5 - Κ.Α.Π.Η. ΔΗΜΟΥ ΜΕΣΣΗΝΗΣ</t>
  </si>
  <si>
    <t>ΟΜΑΔΑ 6 - ΚΟΙΝΩΝΙΚΟ ΠΑΝΤΟΠΩΛΕΙΟ Δ. ΜΕΣΣΗΝΗΣ</t>
  </si>
  <si>
    <t>TEMAXIA</t>
  </si>
  <si>
    <t>ΧΛΩΡΙΝΗ ΠΑΧΥΡΕΥΣΤΗ 1lit</t>
  </si>
  <si>
    <t>ΣΦΟΥΓΓΑΡΙΣΤΡΕΣ ME  ΚΟΝΤΑΡΙ (βαμβακερή-σπάγγο)</t>
  </si>
  <si>
    <t>ΑΠΟΡΡΟΦΗΤΙΚΟ ΠΑΝΙ ΤΥΠΟΥ  "VETEX"  No 3  20Χ30 (Κίτρινου χρώματος)</t>
  </si>
  <si>
    <t>ΟΜΑΔΑ 7: ΠΑΙΔΙΚΟΣ ΣΤΑΘΜΟΣ ΑΝΔΡΟΥΣΑΣ</t>
  </si>
  <si>
    <t>ΟΜΑΔΑ 8 : ΠΑΙΔΙΚΟΙ ΣΤΑΘΜΟΙ Δ.Ε. ΜΕΣΣΗΝΗΣ</t>
  </si>
  <si>
    <t>ΠΟΣΟΣΤΟ
ΦΠΑ
( % )</t>
  </si>
  <si>
    <t>ΠΟΣΟ ΦΠΑ 6%</t>
  </si>
  <si>
    <t>ΠΟΣΟ ΦΠΑ 24%</t>
  </si>
  <si>
    <t>`</t>
  </si>
  <si>
    <t xml:space="preserve"> Φ.Π.Α.  (Σύνολο ΦΠΑ ΟΜΑΔΩΝ 1 ΕΩΣ 8): </t>
  </si>
  <si>
    <t>ΓΕΝΙΚΟ ΣΥΝΟΛΟ ΟΜΑΔΩΝ 1 ΕΩΣ 8 ΜΕ Φ.Π.Α.:</t>
  </si>
  <si>
    <t>Tσάντα πλαστικη ύψος 52 cm</t>
  </si>
  <si>
    <t xml:space="preserve">Xαρτοσακούλες για ψωμί 20 X 30 </t>
  </si>
  <si>
    <t xml:space="preserve">ΚΙΛΑ </t>
  </si>
  <si>
    <r>
      <rPr>
        <b/>
        <sz val="10"/>
        <color theme="1"/>
        <rFont val="Calibri"/>
        <family val="2"/>
        <charset val="161"/>
        <scheme val="minor"/>
      </rPr>
      <t xml:space="preserve">Μπόλ κρέμας </t>
    </r>
    <r>
      <rPr>
        <sz val="10"/>
        <color theme="1"/>
        <rFont val="Calibri"/>
        <family val="2"/>
        <charset val="161"/>
        <scheme val="minor"/>
      </rPr>
      <t>Pet   9 Oz</t>
    </r>
  </si>
  <si>
    <r>
      <rPr>
        <b/>
        <sz val="10"/>
        <color theme="1"/>
        <rFont val="Calibri"/>
        <family val="2"/>
        <charset val="161"/>
        <scheme val="minor"/>
      </rPr>
      <t>Καπάκι Pet</t>
    </r>
    <r>
      <rPr>
        <sz val="10"/>
        <color theme="1"/>
        <rFont val="Calibri"/>
        <family val="2"/>
        <charset val="161"/>
        <scheme val="minor"/>
      </rPr>
      <t xml:space="preserve"> Πομπέ 95mm Διαφ. για μπολ κρέμας Pet   9 Oz</t>
    </r>
  </si>
  <si>
    <t>Πλαστικές σακούλες 30Χ10Χ60</t>
  </si>
  <si>
    <t>Σύνολο ΟΜΑΔΑ 1 + Σύνολο ΟΜΑΔΑ 2+ Σύνολο ΟΜΑΔΑ 3+ Σύνολο ΟΜΑΔΑ 4+  Σύνολο ΟΜΑΔΑ 5+ 
+ Σύνολο ΟΜΑΔΑ 6 + Σύνολο ΟΜΑΔΑ 7+ Σύνολο  ΟΜΑΔΑ 8:</t>
  </si>
  <si>
    <t>Υγρό καθαρισμού πιάτων 4 lt</t>
  </si>
  <si>
    <t>ΧΛΩΡΙΝΗ ΑΠΛΗ  4 lt</t>
  </si>
  <si>
    <t xml:space="preserve">Αλουμινόχαρτο 100 μέτρων  </t>
  </si>
  <si>
    <t xml:space="preserve">Μεμβράνη διάφανη 250 μέτρα </t>
  </si>
  <si>
    <t>Αντικολλητικό χαρτί  250 μέτρα</t>
  </si>
  <si>
    <t>Σακούλες  τροφίμων μεσαίο μέγεθος 24Χ35εκ. ενδεικτικού τύπου Poly-Bag</t>
  </si>
  <si>
    <r>
      <rPr>
        <b/>
        <sz val="10"/>
        <color theme="1"/>
        <rFont val="Calibri"/>
        <family val="2"/>
        <charset val="161"/>
        <scheme val="minor"/>
      </rPr>
      <t>Mπολ φαγητού</t>
    </r>
    <r>
      <rPr>
        <sz val="10"/>
        <color theme="1"/>
        <rFont val="Calibri"/>
        <family val="2"/>
        <charset val="161"/>
        <scheme val="minor"/>
      </rPr>
      <t xml:space="preserve"> Bamboo Round Salad box </t>
    </r>
    <r>
      <rPr>
        <b/>
        <sz val="10"/>
        <color theme="1"/>
        <rFont val="Calibri"/>
        <family val="2"/>
        <charset val="161"/>
        <scheme val="minor"/>
      </rPr>
      <t>750ml (σετ 50 τεμ.)</t>
    </r>
  </si>
  <si>
    <r>
      <rPr>
        <b/>
        <sz val="10"/>
        <color theme="1"/>
        <rFont val="Calibri"/>
        <family val="2"/>
        <charset val="161"/>
        <scheme val="minor"/>
      </rPr>
      <t>Mπολ φαγητού</t>
    </r>
    <r>
      <rPr>
        <sz val="10"/>
        <color theme="1"/>
        <rFont val="Calibri"/>
        <family val="2"/>
        <charset val="161"/>
        <scheme val="minor"/>
      </rPr>
      <t xml:space="preserve"> Bamboo Salad box </t>
    </r>
    <r>
      <rPr>
        <b/>
        <sz val="10"/>
        <color theme="1"/>
        <rFont val="Calibri"/>
        <family val="2"/>
        <charset val="161"/>
        <scheme val="minor"/>
      </rPr>
      <t>1000ml (σετ 50 τεμ.)</t>
    </r>
  </si>
  <si>
    <r>
      <rPr>
        <b/>
        <sz val="10"/>
        <color theme="1"/>
        <rFont val="Calibri"/>
        <family val="2"/>
        <charset val="161"/>
        <scheme val="minor"/>
      </rPr>
      <t>Mπολ φαγητού</t>
    </r>
    <r>
      <rPr>
        <sz val="10"/>
        <color theme="1"/>
        <rFont val="Calibri"/>
        <family val="2"/>
        <charset val="161"/>
        <scheme val="minor"/>
      </rPr>
      <t xml:space="preserve"> Bamboo Salad box </t>
    </r>
    <r>
      <rPr>
        <b/>
        <sz val="10"/>
        <color theme="1"/>
        <rFont val="Calibri"/>
        <family val="2"/>
        <charset val="161"/>
        <scheme val="minor"/>
      </rPr>
      <t>1300ml (σετ 50 τεμ.)</t>
    </r>
  </si>
  <si>
    <t xml:space="preserve">ΣΕΤ </t>
  </si>
  <si>
    <r>
      <rPr>
        <b/>
        <sz val="10"/>
        <color theme="1"/>
        <rFont val="Calibri"/>
        <family val="2"/>
        <charset val="161"/>
        <scheme val="minor"/>
      </rPr>
      <t xml:space="preserve">Καπάκι Pet </t>
    </r>
    <r>
      <rPr>
        <sz val="10"/>
        <color theme="1"/>
        <rFont val="Calibri"/>
        <family val="2"/>
        <charset val="161"/>
        <scheme val="minor"/>
      </rPr>
      <t>για μπολ φαγητού Bamboo Round Salad box 750ml (σετ 50 τεμ.)</t>
    </r>
  </si>
  <si>
    <r>
      <rPr>
        <b/>
        <sz val="10"/>
        <color theme="1"/>
        <rFont val="Calibri"/>
        <family val="2"/>
        <charset val="161"/>
        <scheme val="minor"/>
      </rPr>
      <t xml:space="preserve">Καπάκι Pet </t>
    </r>
    <r>
      <rPr>
        <sz val="10"/>
        <color theme="1"/>
        <rFont val="Calibri"/>
        <family val="2"/>
        <charset val="161"/>
        <scheme val="minor"/>
      </rPr>
      <t>για μπολ φαγητού Bamboo Salad box 1000ml 
(σετ 50 τεμ.)</t>
    </r>
  </si>
  <si>
    <r>
      <rPr>
        <b/>
        <sz val="10"/>
        <color theme="1"/>
        <rFont val="Calibri"/>
        <family val="2"/>
        <charset val="161"/>
        <scheme val="minor"/>
      </rPr>
      <t xml:space="preserve">Καπάκι Pet </t>
    </r>
    <r>
      <rPr>
        <sz val="10"/>
        <color theme="1"/>
        <rFont val="Calibri"/>
        <family val="2"/>
        <charset val="161"/>
        <scheme val="minor"/>
      </rPr>
      <t>για μπολ φαγητού Bamboo Salad box 1300ml
(σετ 50 τεμ.)</t>
    </r>
  </si>
  <si>
    <t xml:space="preserve">ΣΕΤ  </t>
  </si>
  <si>
    <t>ΣΑΚΟΥΛΕΣ ΜΙΝΙ ΔΙΑΣΤΑΣΕΩΝ 48Χ55 (Σετ των 30 τεμαχίων)</t>
  </si>
  <si>
    <t xml:space="preserve">ΣΕΤ   </t>
  </si>
  <si>
    <t>ΜΙΚΡΟ ΧΑΡΤΙ ΥΓΕΙΑΣ (ΣΕΤ 8ΤΕΜ. - 175 ΔΙΠΛΑ ΦΥΛΛΑ ΠΕΡΙΠΟΥ 67GR/ΡΟΛΟ</t>
  </si>
  <si>
    <t>ΣΕΤ ΤΩΝ     8 ΤΕΜ.</t>
  </si>
  <si>
    <t xml:space="preserve">ΧΕΙΡΟΠΕΤΣΕΤΕΣ ΣΥΣΚΕΥΩΝ ΡΟΛΟ 500 ΓΡ (ΣΕΤ ΤΩΝ 12 ΤΕΜΑΧΙΩΝ) </t>
  </si>
  <si>
    <t xml:space="preserve">ΣΕΤ    </t>
  </si>
  <si>
    <t>ΠΛΑΣΤΙΚΑ ΠΟΤΗΡΙΑ ΝΕΡΟΥ (350 cc) - ΣΕΤ ΤΩΝ 50 ΤΕΜΑΧΙΩΝ</t>
  </si>
  <si>
    <t>Χαρτοπετσέτες  (σετ των 200 τεμ.)</t>
  </si>
  <si>
    <t>Μωρομάντηλα με χαμομήλι (σετ των 72τμχ περίπου)</t>
  </si>
  <si>
    <t>Αποφρακτικές  ταμπλέτες  για φρεάτια  (288 gr - σετ 16 τεμ.)</t>
  </si>
  <si>
    <t xml:space="preserve">Xειροπετσέτες Zig-Zag  [συσκευασία των 4.000 τεμ. (20 Χ 200)] </t>
  </si>
  <si>
    <t>ΣΥΣΚΕΥΑΣΙΑ</t>
  </si>
  <si>
    <t>ΣΑΚΟΥΛΕΣ ΜΙΝΙ ΔΙΑΣΤΑΣΕΩΝ 48Χ55 (σετ των 30 τεμαχίων)</t>
  </si>
  <si>
    <t>W.C. BLOCK</t>
  </si>
  <si>
    <t>W.C. BLOCΚ</t>
  </si>
  <si>
    <t xml:space="preserve"> ΟΜΑΔΑ 1  - ΠΡΟΓΡΑΜΜΑ "ΒΟΗΘΕΙΑ ΣΤΟ ΣΠΙΤΙ" </t>
  </si>
  <si>
    <t>ΣΠΟΓΓΟΠΕΤΣΕΤΕΣ ΑΠΟΡΡΟΦΗΤΙΚΕΣ ΜΙΚΡΕΣ 20Χ28 περίπου</t>
  </si>
  <si>
    <t>ΣΤΑΥΡΟΥΛΑ ΝΤΥΜΕΝΟΥ</t>
  </si>
  <si>
    <t xml:space="preserve"> ΟΜΑΔΑ 2- ΣΧΟΛΙΚΕΣ ΜΟΝΑΔΕΣ ΠΡΩΤΟΒΑΘΜΙΑΣ ΕΚΠΑΙΔΕΥΣΗΣ Δ. ΜΕΣΣΗΝΗΣ</t>
  </si>
  <si>
    <t xml:space="preserve"> ΟΜΑΔΑ 3- ΣΧΟΛΙΚΕΣ ΜΟΝΑΔΕΣ ΔΕΥΤΕΡΟΒΑΘΜΙΑΣ ΕΚΠΑΙΔΕΥΣΗΣ Δ. ΜΕΣΣΗΝΗΣ</t>
  </si>
  <si>
    <t xml:space="preserve">ΣΑΚΟΥΛΕΣ ΜΑΥΡΕΣ ΑΠΟΡΡΙΜΜΑΤΩΝ ΔΙΑΣΤΑΣΕΩΝ 80Χ110 cm (Συσκευασμένες σε δέματα των 50 τεμαχίων, περίπου 8 τεμ. ανά κιλό) </t>
  </si>
  <si>
    <t>ΥΓΡΟ (ΌΧΙ  ΣΠΡΕΙ) ΑΦΑΙΡΕΤΙΚΟ ΑΛΑΤΩΝ 500ml</t>
  </si>
  <si>
    <t xml:space="preserve">ΣΑΚΟΥΛΕΣ ΜΑΥΡΕΣ ΑΠΟΡΡΙΜΜΑΤΩΝ ΔΙΑΣΤΑΣΕΩΝ 70Χ90 cm (Συσκευασμένες σε δέματα των 50 τεμαχίων, περίπου 16 τεμ. ανά κιλό) </t>
  </si>
  <si>
    <t>Ψεκαστήρι 900ml ή 1lit  με χειρολαβή (μπουκάλι με ψεκαστήρα πλαστικό άδειο)</t>
  </si>
  <si>
    <t>Σφουγγάρι κουζίνας με σύρμα διαστ. 8Χ12 cm</t>
  </si>
  <si>
    <t>Κύλινδρος  χαρτιού υγείας πλαστικός σε λευκό χρώμα (οικιακή χαρτοθήκη για να μπαίνει το ρολό χαρτιού υγείας των 85 γραμμαρίων)</t>
  </si>
  <si>
    <t>Χαρτοπετσέτες εστιατορίου διαστ. 28 Χ 30 εκ. (σετ των 250 τεμ.)</t>
  </si>
  <si>
    <t>ΧΑΡΤΙ ΥΓΕΙΑΣ (σετ των 8 ρολών των 90 γραμαρίων )</t>
  </si>
  <si>
    <t>Χαρτοπετσέτες  διαστ. 28 X 30 (σετ των 50 τεμ.)</t>
  </si>
  <si>
    <t>Χαρτί υγείας διπλό (2Χ33,6m), ρολά 90 γραμμαρίων</t>
  </si>
  <si>
    <t>Σφουγγάρι κουζίνας σκέτο διαστ. 8Χ12 cm</t>
  </si>
  <si>
    <t>Σύρμα ψιλό κουζίνας, γαλβανιζέ 17 γραμμαρίων</t>
  </si>
  <si>
    <t>ΣΑΚΟΥΛΕΣ ΓΙΓΑΣ ΜΑΥΡΕΣ ΑΠΟΡΡΙΜΜΑΤΩΝ ΔΙΑΣΤΑΣΕΩΝ 105Χ120 cm (σετ των 20 τεμ., περίπου 6 τεμ. ανά κιλό)</t>
  </si>
  <si>
    <t>ΥΓΡΟ (ΌΧΙ  ΣΠΡΕΪ) ΑΠΟΣΚΛΗΡΥΝΤΙΚΟ ΑΛΑΤΩΝ 500ml</t>
  </si>
  <si>
    <t>Καθαριστικό χαλιών 1000 ml χαμηλού αφρισμού</t>
  </si>
  <si>
    <t>ΣΦΟΥΓΓΑΡΙΣΤΡΑ ΕΠΑΓΓΕΛΜΑΤΙΚΗ ΝΗΜΑΤΙΝΗ ΒΑΡΟΥΣ 400γραμ. ΜΕ ΚΟΝΤΑΡΙ (ΚΑΙ ΚΛΙΠΣ ΑΝ ΑΠΑΙΤΟΥΝΤΑΙ)</t>
  </si>
  <si>
    <t xml:space="preserve">ΣΑΚΟΥΛΕΣ ΜΑΥΡΕΣ ΑΠΟΡΡΙΜΜΑΤΩΝ ΔΙΑΣΤ. 80Χ110 cm (Συσκευ-
ασμένες σε δέματα των 50 τεμαχίων, περίπου 8 τεμ. ανά κιλό) </t>
  </si>
  <si>
    <t xml:space="preserve">ΔΗΜΟΥ ΜΕΣΣΗΝΗΣ </t>
  </si>
  <si>
    <t>ΣΑΚΟΥΛΕΣ ΓΙΓΑΣ ΜΑΥΡΕΣ ΔΙΑΣΤΑΣΕΩΝ 105Χ120</t>
  </si>
  <si>
    <t>ΣΑΚΟΥΛΕΣ ΜΑΥΡΕΣ ΑΠΟΡΡΙΜΜΑΤΩΝ ΔΙΑΣΤΑΣΕΩΝ 105Χ120cm (Συσκευασμένες σε δέματα των 50 τεμαχίων περίπου 6 τεμ. ανά κιλό)</t>
  </si>
  <si>
    <r>
      <t>Χαρτί κουζίνας διπλό  (2</t>
    </r>
    <r>
      <rPr>
        <sz val="10"/>
        <color theme="1"/>
        <rFont val="Calibri"/>
        <family val="2"/>
        <charset val="161"/>
        <scheme val="minor"/>
      </rPr>
      <t>X70</t>
    </r>
    <r>
      <rPr>
        <sz val="10"/>
        <color rgb="FFFF0000"/>
        <rFont val="Calibri"/>
        <family val="2"/>
        <charset val="161"/>
        <scheme val="minor"/>
      </rPr>
      <t xml:space="preserve"> </t>
    </r>
    <r>
      <rPr>
        <sz val="10"/>
        <rFont val="Calibri"/>
        <family val="2"/>
        <charset val="161"/>
        <scheme val="minor"/>
      </rPr>
      <t>φύλλα), ρολά 200 γραμμαρίων (το ένα)</t>
    </r>
  </si>
  <si>
    <t>Σακούλες απορριμμάτων κανονικές (σετ 10 τεμ.)  52Χ75cm</t>
  </si>
  <si>
    <t>ΣΥΝΟΛΙΚΗ ΔΑΠΑΝΗ ΟΜΑΔΑ 1 ΧΩΡΙΣ Φ.Π.Α 6%</t>
  </si>
  <si>
    <t>ΣΥΝΟΛΙΚΗ ΔΑΠΑΝΗ ΟΜΑΔΑ 1 ΧΩΡΙΣ Φ.Π.Α 24%</t>
  </si>
  <si>
    <t>ΣΥΝΟΛΟ ΔΑΠΑΝΗΣ ΟΜΑΔΑ 1 ΧΩΡΙΣ ΦΠΑ</t>
  </si>
  <si>
    <t>ΣΥΝΟΛΟ ΔΑΠΑΝΗΣ ΟΜΑΔΑ 1 ΜΕ ΦΠΑ</t>
  </si>
  <si>
    <t>ΣΥΝΟΛΙΚΗ ΔΑΠΑΝΗ ΟΜΑΔΑ 2 ΧΩΡΙΣ Φ.Π.Α 6%</t>
  </si>
  <si>
    <t>ΣΥΝΟΛΙΚΗ ΔΑΠΑΝΗ ΟΜΑΔΑ 2 ΧΩΡΙΣ Φ.Π.Α 24%</t>
  </si>
  <si>
    <t>ΣΥΝΟΛΟ ΔΑΠΑΝΗΣ ΟΜΑΔΑ 2 ΧΩΡΙΣ ΦΠΑ</t>
  </si>
  <si>
    <t>ΣΥΝΟΛΟ ΔΑΠΑΝΗΣ ΟΜΑΔΑ 2 ΜΕ ΦΠΑ</t>
  </si>
  <si>
    <t>ΣΥΝΟΛΙΚΗ ΔΑΠΑΝΗ ΟΜΑΔΑ 3 ΧΩΡΙΣ Φ.Π.Α 6%</t>
  </si>
  <si>
    <t>ΣΥΝΟΛΙΚΗ ΔΑΠΑΝΗ ΟΜΑΔΑ 3 ΧΩΡΙΣ Φ.Π.Α 24%</t>
  </si>
  <si>
    <t>ΣΥΝΟΛΟ ΔΑΠΑΝΗΣ ΟΜΑΔΑ 3 ΧΩΡΙΣ ΦΠΑ</t>
  </si>
  <si>
    <t>ΣΥΝΟΛΟ ΔΑΠΑΝΗΣ ΟΜΑΔΑ 3 ΜΕ ΦΠΑ</t>
  </si>
  <si>
    <t>ΣΥΝΟΛΙΚΗ ΔΑΠΑΝΗ ΟΜΑΔΑ 4 ΧΩΡΙΣ Φ.Π.Α 6%</t>
  </si>
  <si>
    <t>ΣΥΝΟΛΙΚΗ ΔΑΠΑΝΗ ΟΜΑΔΑ 4 ΧΩΡΙΣ Φ.Π.Α 24%</t>
  </si>
  <si>
    <t>ΣΥΝΟΛΟ ΔΑΠΑΝΗΣ ΟΜΑΔΑ 4 ΧΩΡΙΣ ΦΠΑ</t>
  </si>
  <si>
    <t>ΣΥΝΟΛΟ ΔΑΠΑΝΗΣ ΟΜΑΔΑ 4 ΜΕ ΦΠΑ</t>
  </si>
  <si>
    <t>ΣΥΝΟΛΙΚΗ ΔΑΠΑΝΗ ΟΜΑΔΑ 5 ΧΩΡΙΣ Φ.Π.Α 6%</t>
  </si>
  <si>
    <t>ΣΥΝΟΛΙΚΗ ΔΑΠΑΝΗ ΟΜΑΔΑ 5 ΧΩΡΙΣ Φ.Π.Α 24%</t>
  </si>
  <si>
    <t>ΣΥΝΟΛΟ ΔΑΠΑΝΗΣ ΟΜΑΔΑ 5 ΧΩΡΙΣ ΦΠΑ</t>
  </si>
  <si>
    <t>ΣΥΝΟΛΟ ΔΑΠΑΝΗΣ ΟΜΑΔΑ 5 ΜΕ ΦΠΑ</t>
  </si>
  <si>
    <t>ΣΥΝΟΛΙΚΗ ΔΑΠΑΝΗ ΟΜΑΔΑ 6 ΧΩΡΙΣ Φ.Π.Α 6%</t>
  </si>
  <si>
    <t>ΣΥΝΟΛΙΚΗ ΔΑΠΑΝΗ ΟΜΑΔΑ 6 ΧΩΡΙΣ Φ.Π.Α 24%</t>
  </si>
  <si>
    <t>ΣΥΝΟΛΟ ΔΑΠΑΝΗΣ ΟΜΑΔΑ 6 ΧΩΡΙΣ ΦΠΑ</t>
  </si>
  <si>
    <t>ΣΥΝΟΛΟ ΔΑΠΑΝΗΣ ΟΜΑΔΑ 6 ΜΕ ΦΠΑ</t>
  </si>
  <si>
    <t>ΣΥΝΟΛΙΚΗ ΔΑΠΑΝΗ ΟΜΑΔΑ 7 ΧΩΡΙΣ Φ.Π.Α 6%</t>
  </si>
  <si>
    <t>ΣΥΝΟΛΙΚΗ ΔΑΠΑΝΗ ΟΜΑΔΑ 7 ΧΩΡΙΣ Φ.Π.Α 24%</t>
  </si>
  <si>
    <t>ΣΥΝΟΛΟ ΔΑΠΑΝΗΣ ΟΜΑΔΑ 7 ΧΩΡΙΣ ΦΠΑ</t>
  </si>
  <si>
    <t>ΣΥΝΟΛΟ ΔΑΠΑΝΗΣ ΟΜΑΔΑ 7 ΜΕ ΦΠΑ</t>
  </si>
  <si>
    <t>ΣΥΝΟΛΙΚΗ ΔΑΠΑΝΗ ΟΜΑΔΑ 8 ΧΩΡΙΣ Φ.Π.Α 6%</t>
  </si>
  <si>
    <t>ΣΥΝΟΛΙΚΗ ΔΑΠΑΝΗ ΟΜΑΔΑ 8 ΧΩΡΙΣ Φ.Π.Α 24%</t>
  </si>
  <si>
    <t>ΣΥΝΟΛΟ ΔΑΠΑΝΗΣ ΟΜΑΔΑ 8 ΧΩΡΙΣ ΦΠΑ</t>
  </si>
  <si>
    <t>ΣΥΝΟΛΟ ΔΑΠΑΝΗΣ ΟΜΑΔΑ 8 ΜΕ ΦΠΑ</t>
  </si>
  <si>
    <t xml:space="preserve">                         Μεσσήνη,   11-09-2025</t>
  </si>
  <si>
    <t>Μεσσήνη,   11-09-2025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</si>
</sst>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2"/>
      <color theme="1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9"/>
      <name val="Times New Roman"/>
      <family val="1"/>
      <charset val="161"/>
    </font>
    <font>
      <sz val="10"/>
      <color rgb="FFFF0000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0"/>
      <color theme="1"/>
      <name val="Tahoma"/>
      <family val="2"/>
      <charset val="161"/>
    </font>
    <font>
      <b/>
      <sz val="10"/>
      <color theme="1"/>
      <name val="Arial"/>
      <family val="2"/>
      <charset val="161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4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Fill="1" applyAlignment="1"/>
    <xf numFmtId="0" fontId="9" fillId="0" borderId="0" xfId="0" applyFont="1" applyFill="1" applyAlignment="1"/>
    <xf numFmtId="0" fontId="0" fillId="0" borderId="0" xfId="0" applyFill="1"/>
    <xf numFmtId="4" fontId="2" fillId="0" borderId="0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4" fontId="1" fillId="0" borderId="35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/>
    <xf numFmtId="4" fontId="3" fillId="0" borderId="35" xfId="0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37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2" fillId="0" borderId="36" xfId="0" applyNumberFormat="1" applyFont="1" applyFill="1" applyBorder="1" applyAlignment="1">
      <alignment horizontal="right" vertical="center" wrapText="1"/>
    </xf>
    <xf numFmtId="4" fontId="2" fillId="0" borderId="38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32" xfId="0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9" fontId="2" fillId="0" borderId="16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9" fontId="2" fillId="0" borderId="13" xfId="0" applyNumberFormat="1" applyFont="1" applyFill="1" applyBorder="1" applyAlignment="1">
      <alignment horizontal="center"/>
    </xf>
    <xf numFmtId="9" fontId="2" fillId="0" borderId="27" xfId="0" applyNumberFormat="1" applyFont="1" applyFill="1" applyBorder="1" applyAlignment="1">
      <alignment horizontal="center" vertical="center"/>
    </xf>
    <xf numFmtId="9" fontId="2" fillId="0" borderId="20" xfId="0" applyNumberFormat="1" applyFont="1" applyFill="1" applyBorder="1" applyAlignment="1">
      <alignment horizontal="center"/>
    </xf>
    <xf numFmtId="9" fontId="2" fillId="0" borderId="22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/>
    <xf numFmtId="0" fontId="0" fillId="0" borderId="0" xfId="0" applyFill="1"/>
    <xf numFmtId="4" fontId="1" fillId="0" borderId="0" xfId="0" applyNumberFormat="1" applyFont="1" applyFill="1" applyBorder="1" applyAlignment="1">
      <alignment horizontal="right" vertical="center" wrapText="1"/>
    </xf>
    <xf numFmtId="9" fontId="2" fillId="0" borderId="13" xfId="0" applyNumberFormat="1" applyFont="1" applyFill="1" applyBorder="1" applyAlignment="1">
      <alignment horizontal="center" vertical="center"/>
    </xf>
    <xf numFmtId="9" fontId="2" fillId="0" borderId="16" xfId="0" applyNumberFormat="1" applyFont="1" applyFill="1" applyBorder="1" applyAlignment="1">
      <alignment horizontal="center" vertical="center"/>
    </xf>
    <xf numFmtId="9" fontId="2" fillId="0" borderId="20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4" fontId="6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0" fontId="2" fillId="0" borderId="27" xfId="0" applyFont="1" applyFill="1" applyBorder="1" applyAlignment="1">
      <alignment horizontal="center"/>
    </xf>
    <xf numFmtId="4" fontId="1" fillId="0" borderId="32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9" fontId="2" fillId="3" borderId="2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45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9" fontId="2" fillId="0" borderId="9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0" borderId="44" xfId="0" applyNumberFormat="1" applyFont="1" applyFill="1" applyBorder="1" applyAlignment="1">
      <alignment horizontal="right" vertical="center" wrapText="1"/>
    </xf>
    <xf numFmtId="0" fontId="15" fillId="0" borderId="46" xfId="0" applyFont="1" applyFill="1" applyBorder="1" applyAlignment="1">
      <alignment horizontal="center" vertical="center"/>
    </xf>
    <xf numFmtId="4" fontId="2" fillId="0" borderId="43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35" xfId="0" applyNumberFormat="1" applyFont="1" applyFill="1" applyBorder="1" applyAlignment="1">
      <alignment horizontal="right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9" fontId="2" fillId="0" borderId="16" xfId="0" applyNumberFormat="1" applyFont="1" applyFill="1" applyBorder="1" applyAlignment="1">
      <alignment horizontal="center" vertical="center"/>
    </xf>
    <xf numFmtId="9" fontId="2" fillId="0" borderId="20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" fontId="7" fillId="0" borderId="10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1" fillId="0" borderId="40" xfId="0" applyFont="1" applyFill="1" applyBorder="1" applyAlignment="1">
      <alignment horizontal="right" vertical="center" wrapText="1"/>
    </xf>
    <xf numFmtId="0" fontId="1" fillId="0" borderId="4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wrapText="1"/>
    </xf>
    <xf numFmtId="0" fontId="1" fillId="0" borderId="18" xfId="0" applyFont="1" applyFill="1" applyBorder="1" applyAlignment="1">
      <alignment horizontal="right" wrapText="1"/>
    </xf>
    <xf numFmtId="0" fontId="1" fillId="0" borderId="19" xfId="0" applyFont="1" applyFill="1" applyBorder="1" applyAlignment="1">
      <alignment horizontal="right" wrapText="1"/>
    </xf>
    <xf numFmtId="0" fontId="1" fillId="0" borderId="28" xfId="0" applyFont="1" applyFill="1" applyBorder="1" applyAlignment="1">
      <alignment horizontal="right" wrapText="1"/>
    </xf>
    <xf numFmtId="0" fontId="1" fillId="0" borderId="29" xfId="0" applyFont="1" applyFill="1" applyBorder="1" applyAlignment="1">
      <alignment horizontal="right" wrapText="1"/>
    </xf>
    <xf numFmtId="0" fontId="1" fillId="0" borderId="3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</cellXfs>
  <cellStyles count="2">
    <cellStyle name="Normal_NEOPRoMEL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197</xdr:row>
      <xdr:rowOff>152400</xdr:rowOff>
    </xdr:from>
    <xdr:ext cx="184731" cy="264560"/>
    <xdr:sp macro="" textlink="">
      <xdr:nvSpPr>
        <xdr:cNvPr id="2" name="1 - TextBo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6975" y="4892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221</xdr:row>
      <xdr:rowOff>152400</xdr:rowOff>
    </xdr:from>
    <xdr:ext cx="184731" cy="264560"/>
    <xdr:sp macro="" textlink="">
      <xdr:nvSpPr>
        <xdr:cNvPr id="3" name="2 - TextBo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6975" y="4892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238</xdr:row>
      <xdr:rowOff>152400</xdr:rowOff>
    </xdr:from>
    <xdr:ext cx="184731" cy="264560"/>
    <xdr:sp macro="" textlink="">
      <xdr:nvSpPr>
        <xdr:cNvPr id="4" name="3 - TextBo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76975" y="566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319</xdr:row>
      <xdr:rowOff>152400</xdr:rowOff>
    </xdr:from>
    <xdr:ext cx="184731" cy="264560"/>
    <xdr:sp macro="" textlink="">
      <xdr:nvSpPr>
        <xdr:cNvPr id="5" name="4 - TextBox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276975" y="6077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395</xdr:row>
      <xdr:rowOff>152400</xdr:rowOff>
    </xdr:from>
    <xdr:ext cx="184731" cy="264560"/>
    <xdr:sp macro="" textlink="">
      <xdr:nvSpPr>
        <xdr:cNvPr id="6" name="5 - TextBox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276975" y="745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1247775</xdr:colOff>
          <xdr:row>0</xdr:row>
          <xdr:rowOff>9525</xdr:rowOff>
        </xdr:from>
        <xdr:to>
          <xdr:col>1</xdr:col>
          <xdr:colOff>1657350</xdr:colOff>
          <xdr:row>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285750</xdr:colOff>
      <xdr:row>405</xdr:row>
      <xdr:rowOff>0</xdr:rowOff>
    </xdr:from>
    <xdr:ext cx="184731" cy="264560"/>
    <xdr:sp macro="" textlink="">
      <xdr:nvSpPr>
        <xdr:cNvPr id="8" name="3 - TextBox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276975" y="5745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0</xdr:colOff>
      <xdr:row>238</xdr:row>
      <xdr:rowOff>152400</xdr:rowOff>
    </xdr:from>
    <xdr:ext cx="184731" cy="264560"/>
    <xdr:sp macro="" textlink="">
      <xdr:nvSpPr>
        <xdr:cNvPr id="9" name="3 - TextBox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57875" y="4628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253</xdr:row>
      <xdr:rowOff>152400</xdr:rowOff>
    </xdr:from>
    <xdr:ext cx="184731" cy="264560"/>
    <xdr:sp macro="" textlink="">
      <xdr:nvSpPr>
        <xdr:cNvPr id="13" name="2 - TextBox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276975" y="5328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406</xdr:row>
      <xdr:rowOff>0</xdr:rowOff>
    </xdr:from>
    <xdr:ext cx="184731" cy="264560"/>
    <xdr:sp macro="" textlink="">
      <xdr:nvSpPr>
        <xdr:cNvPr id="14" name="3 - TextBox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76975" y="9240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407</xdr:row>
      <xdr:rowOff>0</xdr:rowOff>
    </xdr:from>
    <xdr:ext cx="184731" cy="264560"/>
    <xdr:sp macro="" textlink="">
      <xdr:nvSpPr>
        <xdr:cNvPr id="15" name="3 - TextBox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276975" y="9240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5</xdr:col>
      <xdr:colOff>285750</xdr:colOff>
      <xdr:row>408</xdr:row>
      <xdr:rowOff>0</xdr:rowOff>
    </xdr:from>
    <xdr:ext cx="184731" cy="264560"/>
    <xdr:sp macro="" textlink="">
      <xdr:nvSpPr>
        <xdr:cNvPr id="16" name="3 - TextBox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276975" y="9260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 sz="1100"/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8"/>
  <sheetViews>
    <sheetView tabSelected="1" zoomScaleNormal="100" workbookViewId="0">
      <selection activeCell="J17" sqref="J17"/>
    </sheetView>
  </sheetViews>
  <sheetFormatPr defaultRowHeight="15" x14ac:dyDescent="0.25"/>
  <cols>
    <col min="1" max="1" width="4.140625" style="6" customWidth="1"/>
    <col min="2" max="2" width="50.5703125" style="5" customWidth="1"/>
    <col min="3" max="3" width="12.140625" style="78" customWidth="1"/>
    <col min="4" max="4" width="9.85546875" style="196" customWidth="1"/>
    <col min="5" max="5" width="13.140625" style="7" customWidth="1"/>
    <col min="6" max="6" width="11.85546875" style="78" bestFit="1" customWidth="1"/>
    <col min="7" max="7" width="9.28515625" style="62" customWidth="1"/>
    <col min="8" max="16384" width="9.140625" style="4"/>
  </cols>
  <sheetData>
    <row r="1" spans="1:7" x14ac:dyDescent="0.25">
      <c r="A1" s="11"/>
      <c r="B1" s="77"/>
    </row>
    <row r="2" spans="1:7" x14ac:dyDescent="0.25">
      <c r="A2" s="11"/>
      <c r="B2" s="77"/>
    </row>
    <row r="3" spans="1:7" ht="15.75" customHeight="1" x14ac:dyDescent="0.25">
      <c r="A3" s="222" t="s">
        <v>13</v>
      </c>
      <c r="B3" s="222"/>
      <c r="C3" s="226" t="s">
        <v>156</v>
      </c>
      <c r="D3" s="226"/>
      <c r="E3" s="226"/>
    </row>
    <row r="4" spans="1:7" x14ac:dyDescent="0.25">
      <c r="A4" s="222"/>
      <c r="B4" s="222"/>
      <c r="C4" s="221" t="s">
        <v>174</v>
      </c>
      <c r="D4" s="221"/>
      <c r="E4" s="221"/>
    </row>
    <row r="5" spans="1:7" ht="15.75" customHeight="1" x14ac:dyDescent="0.25">
      <c r="A5" s="222" t="s">
        <v>14</v>
      </c>
      <c r="B5" s="222"/>
      <c r="C5" s="227" t="s">
        <v>291</v>
      </c>
      <c r="D5" s="227"/>
      <c r="E5" s="227"/>
    </row>
    <row r="6" spans="1:7" s="10" customFormat="1" x14ac:dyDescent="0.25">
      <c r="A6" s="225" t="s">
        <v>15</v>
      </c>
      <c r="B6" s="225"/>
      <c r="C6" s="227"/>
      <c r="D6" s="227"/>
      <c r="E6" s="227"/>
      <c r="G6" s="63"/>
    </row>
    <row r="7" spans="1:7" x14ac:dyDescent="0.25">
      <c r="A7" s="222" t="s">
        <v>197</v>
      </c>
      <c r="B7" s="222"/>
      <c r="C7" s="220"/>
      <c r="D7" s="221"/>
      <c r="E7" s="221"/>
    </row>
    <row r="8" spans="1:7" x14ac:dyDescent="0.25">
      <c r="A8" s="222" t="s">
        <v>198</v>
      </c>
      <c r="B8" s="222"/>
      <c r="C8" s="221"/>
      <c r="D8" s="221"/>
      <c r="E8" s="221"/>
    </row>
    <row r="9" spans="1:7" x14ac:dyDescent="0.25">
      <c r="C9" s="224"/>
      <c r="D9" s="224"/>
      <c r="E9" s="224"/>
    </row>
    <row r="10" spans="1:7" x14ac:dyDescent="0.25">
      <c r="C10" s="84"/>
      <c r="D10" s="207"/>
      <c r="E10" s="159"/>
    </row>
    <row r="11" spans="1:7" ht="23.25" customHeight="1" x14ac:dyDescent="0.25">
      <c r="A11" s="223" t="s">
        <v>162</v>
      </c>
      <c r="B11" s="223"/>
      <c r="C11" s="223"/>
      <c r="D11" s="223"/>
      <c r="E11" s="223"/>
      <c r="F11" s="223"/>
      <c r="G11" s="86"/>
    </row>
    <row r="12" spans="1:7" s="78" customFormat="1" ht="23.25" customHeight="1" thickBot="1" x14ac:dyDescent="0.3">
      <c r="A12" s="87"/>
      <c r="B12" s="87"/>
      <c r="C12" s="87"/>
      <c r="D12" s="208"/>
      <c r="E12" s="160"/>
      <c r="F12" s="87"/>
      <c r="G12" s="86"/>
    </row>
    <row r="13" spans="1:7" s="78" customFormat="1" ht="16.5" thickBot="1" x14ac:dyDescent="0.3">
      <c r="A13" s="210" t="s">
        <v>269</v>
      </c>
      <c r="B13" s="211"/>
      <c r="C13" s="211"/>
      <c r="D13" s="211"/>
      <c r="E13" s="211"/>
      <c r="F13" s="211"/>
      <c r="G13" s="212"/>
    </row>
    <row r="14" spans="1:7" ht="48.75" customHeight="1" thickBot="1" x14ac:dyDescent="0.3">
      <c r="A14" s="19" t="s">
        <v>70</v>
      </c>
      <c r="B14" s="20" t="s">
        <v>1</v>
      </c>
      <c r="C14" s="20" t="s">
        <v>2</v>
      </c>
      <c r="D14" s="20" t="s">
        <v>3</v>
      </c>
      <c r="E14" s="161" t="s">
        <v>12</v>
      </c>
      <c r="F14" s="21" t="s">
        <v>187</v>
      </c>
      <c r="G14" s="91" t="s">
        <v>227</v>
      </c>
    </row>
    <row r="15" spans="1:7" ht="40.5" customHeight="1" x14ac:dyDescent="0.25">
      <c r="A15" s="94">
        <v>1</v>
      </c>
      <c r="B15" s="99" t="s">
        <v>20</v>
      </c>
      <c r="C15" s="100" t="s">
        <v>21</v>
      </c>
      <c r="D15" s="101">
        <v>30</v>
      </c>
      <c r="E15" s="166">
        <v>4.62</v>
      </c>
      <c r="F15" s="96">
        <f t="shared" ref="F15:F31" si="0">D15*E15</f>
        <v>138.6</v>
      </c>
      <c r="G15" s="68">
        <v>0.24</v>
      </c>
    </row>
    <row r="16" spans="1:7" ht="42.75" customHeight="1" x14ac:dyDescent="0.25">
      <c r="A16" s="95">
        <v>2</v>
      </c>
      <c r="B16" s="102" t="s">
        <v>18</v>
      </c>
      <c r="C16" s="117" t="s">
        <v>19</v>
      </c>
      <c r="D16" s="97">
        <v>30</v>
      </c>
      <c r="E16" s="167">
        <v>4.62</v>
      </c>
      <c r="F16" s="53">
        <f t="shared" si="0"/>
        <v>138.6</v>
      </c>
      <c r="G16" s="64">
        <v>0.24</v>
      </c>
    </row>
    <row r="17" spans="1:7" s="15" customFormat="1" ht="37.5" customHeight="1" x14ac:dyDescent="0.25">
      <c r="A17" s="95">
        <v>3</v>
      </c>
      <c r="B17" s="103" t="s">
        <v>274</v>
      </c>
      <c r="C17" s="98" t="s">
        <v>10</v>
      </c>
      <c r="D17" s="97">
        <v>25</v>
      </c>
      <c r="E17" s="168">
        <v>1.83</v>
      </c>
      <c r="F17" s="53">
        <f t="shared" si="0"/>
        <v>45.75</v>
      </c>
      <c r="G17" s="64">
        <v>0.24</v>
      </c>
    </row>
    <row r="18" spans="1:7" x14ac:dyDescent="0.25">
      <c r="A18" s="95">
        <v>4</v>
      </c>
      <c r="B18" s="102" t="s">
        <v>254</v>
      </c>
      <c r="C18" s="98" t="s">
        <v>253</v>
      </c>
      <c r="D18" s="97">
        <v>10</v>
      </c>
      <c r="E18" s="168">
        <v>0.56000000000000005</v>
      </c>
      <c r="F18" s="18">
        <f t="shared" si="0"/>
        <v>5.6000000000000005</v>
      </c>
      <c r="G18" s="64">
        <v>0.24</v>
      </c>
    </row>
    <row r="19" spans="1:7" ht="20.25" customHeight="1" x14ac:dyDescent="0.25">
      <c r="A19" s="95">
        <v>5</v>
      </c>
      <c r="B19" s="102" t="s">
        <v>32</v>
      </c>
      <c r="C19" s="98" t="s">
        <v>9</v>
      </c>
      <c r="D19" s="97">
        <v>2</v>
      </c>
      <c r="E19" s="168">
        <v>2.84</v>
      </c>
      <c r="F19" s="18">
        <f t="shared" si="0"/>
        <v>5.68</v>
      </c>
      <c r="G19" s="64">
        <v>0.24</v>
      </c>
    </row>
    <row r="20" spans="1:7" x14ac:dyDescent="0.25">
      <c r="A20" s="95">
        <v>6</v>
      </c>
      <c r="B20" s="195" t="s">
        <v>278</v>
      </c>
      <c r="C20" s="98" t="s">
        <v>9</v>
      </c>
      <c r="D20" s="97">
        <v>20</v>
      </c>
      <c r="E20" s="168">
        <v>0.31</v>
      </c>
      <c r="F20" s="18">
        <f t="shared" si="0"/>
        <v>6.2</v>
      </c>
      <c r="G20" s="64">
        <v>0.24</v>
      </c>
    </row>
    <row r="21" spans="1:7" s="15" customFormat="1" x14ac:dyDescent="0.25">
      <c r="A21" s="95">
        <v>7</v>
      </c>
      <c r="B21" s="102" t="s">
        <v>217</v>
      </c>
      <c r="C21" s="98" t="s">
        <v>9</v>
      </c>
      <c r="D21" s="97">
        <v>10</v>
      </c>
      <c r="E21" s="168">
        <v>4</v>
      </c>
      <c r="F21" s="18">
        <f t="shared" si="0"/>
        <v>40</v>
      </c>
      <c r="G21" s="64">
        <v>0.06</v>
      </c>
    </row>
    <row r="22" spans="1:7" x14ac:dyDescent="0.25">
      <c r="A22" s="95">
        <v>8</v>
      </c>
      <c r="B22" s="102" t="s">
        <v>188</v>
      </c>
      <c r="C22" s="98" t="s">
        <v>9</v>
      </c>
      <c r="D22" s="97">
        <v>10</v>
      </c>
      <c r="E22" s="168">
        <v>4</v>
      </c>
      <c r="F22" s="18">
        <f t="shared" si="0"/>
        <v>40</v>
      </c>
      <c r="G22" s="64">
        <v>0.06</v>
      </c>
    </row>
    <row r="23" spans="1:7" x14ac:dyDescent="0.25">
      <c r="A23" s="95">
        <v>9</v>
      </c>
      <c r="B23" s="102" t="s">
        <v>194</v>
      </c>
      <c r="C23" s="98" t="s">
        <v>9</v>
      </c>
      <c r="D23" s="97">
        <v>10</v>
      </c>
      <c r="E23" s="168">
        <v>4</v>
      </c>
      <c r="F23" s="18">
        <f t="shared" si="0"/>
        <v>40</v>
      </c>
      <c r="G23" s="64">
        <v>0.06</v>
      </c>
    </row>
    <row r="24" spans="1:7" x14ac:dyDescent="0.25">
      <c r="A24" s="95">
        <v>10</v>
      </c>
      <c r="B24" s="102" t="s">
        <v>175</v>
      </c>
      <c r="C24" s="98" t="s">
        <v>221</v>
      </c>
      <c r="D24" s="97">
        <v>5</v>
      </c>
      <c r="E24" s="168">
        <v>1.47</v>
      </c>
      <c r="F24" s="18">
        <f t="shared" si="0"/>
        <v>7.35</v>
      </c>
      <c r="G24" s="64">
        <v>0.24</v>
      </c>
    </row>
    <row r="25" spans="1:7" x14ac:dyDescent="0.25">
      <c r="A25" s="95">
        <v>11</v>
      </c>
      <c r="B25" s="102" t="s">
        <v>40</v>
      </c>
      <c r="C25" s="98" t="s">
        <v>9</v>
      </c>
      <c r="D25" s="97">
        <v>5</v>
      </c>
      <c r="E25" s="168">
        <v>2.06</v>
      </c>
      <c r="F25" s="18">
        <f t="shared" si="0"/>
        <v>10.3</v>
      </c>
      <c r="G25" s="64">
        <v>0.24</v>
      </c>
    </row>
    <row r="26" spans="1:7" ht="25.5" x14ac:dyDescent="0.25">
      <c r="A26" s="95">
        <v>12</v>
      </c>
      <c r="B26" s="102" t="s">
        <v>224</v>
      </c>
      <c r="C26" s="98" t="s">
        <v>9</v>
      </c>
      <c r="D26" s="97">
        <v>10</v>
      </c>
      <c r="E26" s="168">
        <v>0.9</v>
      </c>
      <c r="F26" s="18">
        <f t="shared" si="0"/>
        <v>9</v>
      </c>
      <c r="G26" s="64">
        <v>0.24</v>
      </c>
    </row>
    <row r="27" spans="1:7" x14ac:dyDescent="0.25">
      <c r="A27" s="95">
        <v>13</v>
      </c>
      <c r="B27" s="102" t="s">
        <v>215</v>
      </c>
      <c r="C27" s="98" t="s">
        <v>9</v>
      </c>
      <c r="D27" s="97">
        <v>10</v>
      </c>
      <c r="E27" s="168">
        <v>1.4</v>
      </c>
      <c r="F27" s="18">
        <f t="shared" si="0"/>
        <v>14</v>
      </c>
      <c r="G27" s="64">
        <v>0.06</v>
      </c>
    </row>
    <row r="28" spans="1:7" x14ac:dyDescent="0.25">
      <c r="A28" s="95">
        <v>14</v>
      </c>
      <c r="B28" s="102" t="s">
        <v>222</v>
      </c>
      <c r="C28" s="98" t="s">
        <v>9</v>
      </c>
      <c r="D28" s="97">
        <v>10</v>
      </c>
      <c r="E28" s="168">
        <v>1.45</v>
      </c>
      <c r="F28" s="18">
        <f t="shared" si="0"/>
        <v>14.5</v>
      </c>
      <c r="G28" s="64">
        <v>0.06</v>
      </c>
    </row>
    <row r="29" spans="1:7" x14ac:dyDescent="0.25">
      <c r="A29" s="95">
        <v>15</v>
      </c>
      <c r="B29" s="102" t="s">
        <v>216</v>
      </c>
      <c r="C29" s="98" t="s">
        <v>9</v>
      </c>
      <c r="D29" s="97">
        <v>10</v>
      </c>
      <c r="E29" s="168">
        <v>1.96</v>
      </c>
      <c r="F29" s="18">
        <f t="shared" si="0"/>
        <v>19.600000000000001</v>
      </c>
      <c r="G29" s="64">
        <v>0.24</v>
      </c>
    </row>
    <row r="30" spans="1:7" x14ac:dyDescent="0.25">
      <c r="A30" s="95">
        <v>16</v>
      </c>
      <c r="B30" s="102" t="s">
        <v>223</v>
      </c>
      <c r="C30" s="98" t="s">
        <v>9</v>
      </c>
      <c r="D30" s="97">
        <v>3</v>
      </c>
      <c r="E30" s="168">
        <v>2.76</v>
      </c>
      <c r="F30" s="18">
        <f t="shared" si="0"/>
        <v>8.2799999999999994</v>
      </c>
      <c r="G30" s="64">
        <v>0.24</v>
      </c>
    </row>
    <row r="31" spans="1:7" ht="15.75" thickBot="1" x14ac:dyDescent="0.3">
      <c r="A31" s="95">
        <v>17</v>
      </c>
      <c r="B31" s="102" t="s">
        <v>163</v>
      </c>
      <c r="C31" s="98" t="s">
        <v>9</v>
      </c>
      <c r="D31" s="97">
        <v>5</v>
      </c>
      <c r="E31" s="168">
        <v>2.52</v>
      </c>
      <c r="F31" s="18">
        <f t="shared" si="0"/>
        <v>12.6</v>
      </c>
      <c r="G31" s="64">
        <v>0.24</v>
      </c>
    </row>
    <row r="32" spans="1:7" s="55" customFormat="1" ht="20.25" customHeight="1" x14ac:dyDescent="0.25">
      <c r="A32" s="213" t="s">
        <v>296</v>
      </c>
      <c r="B32" s="214"/>
      <c r="C32" s="214"/>
      <c r="D32" s="214"/>
      <c r="E32" s="215"/>
      <c r="F32" s="60">
        <f>SUM(F21,F22,F23,F27,F28)</f>
        <v>148.5</v>
      </c>
      <c r="G32" s="65"/>
    </row>
    <row r="33" spans="1:7" s="55" customFormat="1" ht="15" customHeight="1" x14ac:dyDescent="0.25">
      <c r="A33" s="213" t="s">
        <v>297</v>
      </c>
      <c r="B33" s="214"/>
      <c r="C33" s="214"/>
      <c r="D33" s="214"/>
      <c r="E33" s="215"/>
      <c r="F33" s="59">
        <f>SUM(F15:F20,F24:F26,F29:F31)</f>
        <v>407.56000000000006</v>
      </c>
      <c r="G33" s="66"/>
    </row>
    <row r="34" spans="1:7" s="55" customFormat="1" ht="15.75" customHeight="1" x14ac:dyDescent="0.25">
      <c r="A34" s="213" t="s">
        <v>228</v>
      </c>
      <c r="B34" s="214"/>
      <c r="C34" s="214"/>
      <c r="D34" s="214"/>
      <c r="E34" s="215"/>
      <c r="F34" s="59">
        <f>ROUND(F32*6%,2)</f>
        <v>8.91</v>
      </c>
      <c r="G34" s="66"/>
    </row>
    <row r="35" spans="1:7" s="55" customFormat="1" ht="15.75" customHeight="1" x14ac:dyDescent="0.25">
      <c r="A35" s="213" t="s">
        <v>229</v>
      </c>
      <c r="B35" s="214"/>
      <c r="C35" s="214"/>
      <c r="D35" s="214"/>
      <c r="E35" s="215"/>
      <c r="F35" s="59">
        <f>ROUND(F33*24%,2)</f>
        <v>97.81</v>
      </c>
      <c r="G35" s="66"/>
    </row>
    <row r="36" spans="1:7" s="55" customFormat="1" ht="15.75" customHeight="1" x14ac:dyDescent="0.25">
      <c r="A36" s="213" t="s">
        <v>298</v>
      </c>
      <c r="B36" s="214"/>
      <c r="C36" s="214"/>
      <c r="D36" s="214"/>
      <c r="E36" s="215"/>
      <c r="F36" s="58">
        <f>SUM(F32:F33)</f>
        <v>556.06000000000006</v>
      </c>
      <c r="G36" s="66"/>
    </row>
    <row r="37" spans="1:7" s="55" customFormat="1" ht="15.75" customHeight="1" x14ac:dyDescent="0.25">
      <c r="A37" s="213" t="s">
        <v>193</v>
      </c>
      <c r="B37" s="214"/>
      <c r="C37" s="214"/>
      <c r="D37" s="214"/>
      <c r="E37" s="215"/>
      <c r="F37" s="59">
        <f>SUM(F34:F35)</f>
        <v>106.72</v>
      </c>
      <c r="G37" s="66"/>
    </row>
    <row r="38" spans="1:7" s="55" customFormat="1" ht="15.75" customHeight="1" thickBot="1" x14ac:dyDescent="0.3">
      <c r="A38" s="228" t="s">
        <v>299</v>
      </c>
      <c r="B38" s="229"/>
      <c r="C38" s="229"/>
      <c r="D38" s="229"/>
      <c r="E38" s="230"/>
      <c r="F38" s="88">
        <f>SUM(F36:F37)</f>
        <v>662.78000000000009</v>
      </c>
      <c r="G38" s="89"/>
    </row>
    <row r="39" spans="1:7" s="15" customFormat="1" ht="15" customHeight="1" x14ac:dyDescent="0.25">
      <c r="A39" s="45"/>
      <c r="B39" s="46"/>
      <c r="C39" s="46"/>
      <c r="D39" s="46"/>
      <c r="E39" s="90"/>
      <c r="F39" s="90"/>
      <c r="G39" s="47"/>
    </row>
    <row r="40" spans="1:7" s="196" customFormat="1" ht="15" customHeight="1" x14ac:dyDescent="0.25">
      <c r="A40" s="199"/>
      <c r="B40" s="200"/>
      <c r="C40" s="200"/>
      <c r="D40" s="200"/>
      <c r="E40" s="197"/>
      <c r="F40" s="197"/>
      <c r="G40" s="198"/>
    </row>
    <row r="41" spans="1:7" s="196" customFormat="1" ht="15" customHeight="1" x14ac:dyDescent="0.25">
      <c r="A41" s="199"/>
      <c r="B41" s="200"/>
      <c r="C41" s="200"/>
      <c r="D41" s="200"/>
      <c r="E41" s="197"/>
      <c r="F41" s="197"/>
      <c r="G41" s="198"/>
    </row>
    <row r="42" spans="1:7" s="196" customFormat="1" ht="15" customHeight="1" x14ac:dyDescent="0.25">
      <c r="A42" s="199"/>
      <c r="B42" s="200"/>
      <c r="C42" s="200"/>
      <c r="D42" s="200"/>
      <c r="E42" s="197"/>
      <c r="F42" s="197"/>
      <c r="G42" s="198"/>
    </row>
    <row r="43" spans="1:7" s="196" customFormat="1" ht="15" customHeight="1" x14ac:dyDescent="0.25">
      <c r="A43" s="199"/>
      <c r="B43" s="200"/>
      <c r="C43" s="200"/>
      <c r="D43" s="200"/>
      <c r="E43" s="197"/>
      <c r="F43" s="197"/>
      <c r="G43" s="198"/>
    </row>
    <row r="44" spans="1:7" s="196" customFormat="1" ht="15" customHeight="1" x14ac:dyDescent="0.25">
      <c r="A44" s="199"/>
      <c r="B44" s="200"/>
      <c r="C44" s="200"/>
      <c r="D44" s="200"/>
      <c r="E44" s="197"/>
      <c r="F44" s="197"/>
      <c r="G44" s="198"/>
    </row>
    <row r="45" spans="1:7" s="196" customFormat="1" ht="15" customHeight="1" x14ac:dyDescent="0.25">
      <c r="A45" s="199"/>
      <c r="B45" s="200"/>
      <c r="C45" s="200"/>
      <c r="D45" s="200"/>
      <c r="E45" s="197"/>
      <c r="F45" s="197"/>
      <c r="G45" s="198"/>
    </row>
    <row r="46" spans="1:7" s="196" customFormat="1" ht="15" customHeight="1" x14ac:dyDescent="0.25">
      <c r="A46" s="199"/>
      <c r="B46" s="200"/>
      <c r="C46" s="200"/>
      <c r="D46" s="200"/>
      <c r="E46" s="197"/>
      <c r="F46" s="197"/>
      <c r="G46" s="198"/>
    </row>
    <row r="47" spans="1:7" s="196" customFormat="1" ht="15" customHeight="1" x14ac:dyDescent="0.25">
      <c r="A47" s="199"/>
      <c r="B47" s="200"/>
      <c r="C47" s="200"/>
      <c r="D47" s="200"/>
      <c r="E47" s="197"/>
      <c r="F47" s="197"/>
      <c r="G47" s="198"/>
    </row>
    <row r="48" spans="1:7" s="196" customFormat="1" ht="15" customHeight="1" x14ac:dyDescent="0.25">
      <c r="A48" s="199"/>
      <c r="B48" s="200"/>
      <c r="C48" s="200"/>
      <c r="D48" s="200"/>
      <c r="E48" s="197"/>
      <c r="F48" s="197"/>
      <c r="G48" s="198"/>
    </row>
    <row r="49" spans="1:7" s="196" customFormat="1" ht="15" customHeight="1" thickBot="1" x14ac:dyDescent="0.3">
      <c r="A49" s="199"/>
      <c r="B49" s="200"/>
      <c r="C49" s="200"/>
      <c r="D49" s="200"/>
      <c r="E49" s="197"/>
      <c r="F49" s="197"/>
      <c r="G49" s="198"/>
    </row>
    <row r="50" spans="1:7" ht="16.5" thickBot="1" x14ac:dyDescent="0.3">
      <c r="A50" s="210" t="s">
        <v>272</v>
      </c>
      <c r="B50" s="211"/>
      <c r="C50" s="211"/>
      <c r="D50" s="211"/>
      <c r="E50" s="211"/>
      <c r="F50" s="211"/>
      <c r="G50" s="212"/>
    </row>
    <row r="51" spans="1:7" ht="39" thickBot="1" x14ac:dyDescent="0.3">
      <c r="A51" s="24" t="s">
        <v>0</v>
      </c>
      <c r="B51" s="25" t="s">
        <v>1</v>
      </c>
      <c r="C51" s="25" t="s">
        <v>2</v>
      </c>
      <c r="D51" s="20" t="s">
        <v>3</v>
      </c>
      <c r="E51" s="161" t="s">
        <v>12</v>
      </c>
      <c r="F51" s="74" t="s">
        <v>60</v>
      </c>
      <c r="G51" s="91" t="s">
        <v>227</v>
      </c>
    </row>
    <row r="52" spans="1:7" ht="20.25" customHeight="1" x14ac:dyDescent="0.25">
      <c r="A52" s="26">
        <v>1</v>
      </c>
      <c r="B52" s="107" t="s">
        <v>49</v>
      </c>
      <c r="C52" s="108" t="s">
        <v>210</v>
      </c>
      <c r="D52" s="126">
        <v>320</v>
      </c>
      <c r="E52" s="171">
        <v>3.79</v>
      </c>
      <c r="F52" s="23">
        <f>D52*E52</f>
        <v>1212.8</v>
      </c>
      <c r="G52" s="68">
        <v>0.24</v>
      </c>
    </row>
    <row r="53" spans="1:7" ht="18" customHeight="1" x14ac:dyDescent="0.25">
      <c r="A53" s="27">
        <v>2</v>
      </c>
      <c r="B53" s="105" t="s">
        <v>28</v>
      </c>
      <c r="C53" s="106" t="s">
        <v>9</v>
      </c>
      <c r="D53" s="117">
        <v>429</v>
      </c>
      <c r="E53" s="172">
        <v>0.5</v>
      </c>
      <c r="F53" s="18">
        <f t="shared" ref="F53:F91" si="1">D53*E53</f>
        <v>214.5</v>
      </c>
      <c r="G53" s="64">
        <v>0.24</v>
      </c>
    </row>
    <row r="54" spans="1:7" ht="20.25" customHeight="1" x14ac:dyDescent="0.25">
      <c r="A54" s="27">
        <v>3</v>
      </c>
      <c r="B54" s="105" t="s">
        <v>22</v>
      </c>
      <c r="C54" s="106" t="s">
        <v>210</v>
      </c>
      <c r="D54" s="117">
        <v>150</v>
      </c>
      <c r="E54" s="172">
        <v>3</v>
      </c>
      <c r="F54" s="18">
        <f t="shared" si="1"/>
        <v>450</v>
      </c>
      <c r="G54" s="64">
        <v>0.06</v>
      </c>
    </row>
    <row r="55" spans="1:7" x14ac:dyDescent="0.25">
      <c r="A55" s="27">
        <v>4</v>
      </c>
      <c r="B55" s="105" t="s">
        <v>29</v>
      </c>
      <c r="C55" s="106" t="s">
        <v>9</v>
      </c>
      <c r="D55" s="117">
        <v>647</v>
      </c>
      <c r="E55" s="172">
        <v>1.1000000000000001</v>
      </c>
      <c r="F55" s="18">
        <f t="shared" si="1"/>
        <v>711.7</v>
      </c>
      <c r="G55" s="64">
        <v>0.06</v>
      </c>
    </row>
    <row r="56" spans="1:7" ht="25.5" x14ac:dyDescent="0.25">
      <c r="A56" s="27">
        <v>5</v>
      </c>
      <c r="B56" s="105" t="s">
        <v>30</v>
      </c>
      <c r="C56" s="106" t="s">
        <v>31</v>
      </c>
      <c r="D56" s="117">
        <v>400</v>
      </c>
      <c r="E56" s="172">
        <v>1.53</v>
      </c>
      <c r="F56" s="18">
        <f t="shared" si="1"/>
        <v>612</v>
      </c>
      <c r="G56" s="64">
        <v>0.06</v>
      </c>
    </row>
    <row r="57" spans="1:7" x14ac:dyDescent="0.25">
      <c r="A57" s="27">
        <v>6</v>
      </c>
      <c r="B57" s="105" t="s">
        <v>184</v>
      </c>
      <c r="C57" s="106" t="s">
        <v>9</v>
      </c>
      <c r="D57" s="117">
        <v>120</v>
      </c>
      <c r="E57" s="172">
        <v>1.47</v>
      </c>
      <c r="F57" s="18">
        <f t="shared" si="1"/>
        <v>176.4</v>
      </c>
      <c r="G57" s="64">
        <v>0.24</v>
      </c>
    </row>
    <row r="58" spans="1:7" ht="38.25" x14ac:dyDescent="0.25">
      <c r="A58" s="27">
        <v>7</v>
      </c>
      <c r="B58" s="189" t="s">
        <v>274</v>
      </c>
      <c r="C58" s="106" t="s">
        <v>10</v>
      </c>
      <c r="D58" s="117">
        <v>200</v>
      </c>
      <c r="E58" s="172">
        <v>1.83</v>
      </c>
      <c r="F58" s="18">
        <f t="shared" si="1"/>
        <v>366</v>
      </c>
      <c r="G58" s="64">
        <v>0.24</v>
      </c>
    </row>
    <row r="59" spans="1:7" x14ac:dyDescent="0.25">
      <c r="A59" s="27">
        <v>8</v>
      </c>
      <c r="B59" s="105" t="s">
        <v>254</v>
      </c>
      <c r="C59" s="106" t="s">
        <v>183</v>
      </c>
      <c r="D59" s="117">
        <v>400</v>
      </c>
      <c r="E59" s="172">
        <v>0.56000000000000005</v>
      </c>
      <c r="F59" s="18">
        <f t="shared" si="1"/>
        <v>224.00000000000003</v>
      </c>
      <c r="G59" s="64">
        <v>0.24</v>
      </c>
    </row>
    <row r="60" spans="1:7" x14ac:dyDescent="0.25">
      <c r="A60" s="27">
        <v>9</v>
      </c>
      <c r="B60" s="105" t="s">
        <v>292</v>
      </c>
      <c r="C60" s="106" t="s">
        <v>10</v>
      </c>
      <c r="D60" s="117">
        <v>350</v>
      </c>
      <c r="E60" s="172">
        <v>1.83</v>
      </c>
      <c r="F60" s="18">
        <f t="shared" si="1"/>
        <v>640.5</v>
      </c>
      <c r="G60" s="64">
        <v>0.24</v>
      </c>
    </row>
    <row r="61" spans="1:7" s="15" customFormat="1" ht="25.5" x14ac:dyDescent="0.25">
      <c r="A61" s="17">
        <v>10</v>
      </c>
      <c r="B61" s="109" t="s">
        <v>164</v>
      </c>
      <c r="C61" s="110" t="s">
        <v>9</v>
      </c>
      <c r="D61" s="117">
        <v>100</v>
      </c>
      <c r="E61" s="170">
        <v>8</v>
      </c>
      <c r="F61" s="18">
        <f t="shared" si="1"/>
        <v>800</v>
      </c>
      <c r="G61" s="64">
        <v>0.24</v>
      </c>
    </row>
    <row r="62" spans="1:7" x14ac:dyDescent="0.25">
      <c r="A62" s="17">
        <v>11</v>
      </c>
      <c r="B62" s="109" t="s">
        <v>32</v>
      </c>
      <c r="C62" s="110" t="s">
        <v>9</v>
      </c>
      <c r="D62" s="117">
        <v>60</v>
      </c>
      <c r="E62" s="170">
        <v>2.84</v>
      </c>
      <c r="F62" s="18">
        <f t="shared" si="1"/>
        <v>170.39999999999998</v>
      </c>
      <c r="G62" s="64">
        <v>0.24</v>
      </c>
    </row>
    <row r="63" spans="1:7" ht="17.25" customHeight="1" x14ac:dyDescent="0.25">
      <c r="A63" s="17">
        <v>12</v>
      </c>
      <c r="B63" s="109" t="s">
        <v>35</v>
      </c>
      <c r="C63" s="110" t="s">
        <v>9</v>
      </c>
      <c r="D63" s="117">
        <v>150</v>
      </c>
      <c r="E63" s="170">
        <v>4</v>
      </c>
      <c r="F63" s="18">
        <f t="shared" si="1"/>
        <v>600</v>
      </c>
      <c r="G63" s="64">
        <v>0.06</v>
      </c>
    </row>
    <row r="64" spans="1:7" ht="16.5" customHeight="1" x14ac:dyDescent="0.25">
      <c r="A64" s="17">
        <v>13</v>
      </c>
      <c r="B64" s="109" t="s">
        <v>33</v>
      </c>
      <c r="C64" s="110" t="s">
        <v>34</v>
      </c>
      <c r="D64" s="117">
        <v>30</v>
      </c>
      <c r="E64" s="170">
        <v>1.1599999999999999</v>
      </c>
      <c r="F64" s="18">
        <f t="shared" si="1"/>
        <v>34.799999999999997</v>
      </c>
      <c r="G64" s="64">
        <v>0.24</v>
      </c>
    </row>
    <row r="65" spans="1:7" ht="39" customHeight="1" x14ac:dyDescent="0.25">
      <c r="A65" s="17">
        <v>14</v>
      </c>
      <c r="B65" s="128" t="s">
        <v>18</v>
      </c>
      <c r="C65" s="117" t="s">
        <v>19</v>
      </c>
      <c r="D65" s="117">
        <v>700</v>
      </c>
      <c r="E65" s="169">
        <v>4.62</v>
      </c>
      <c r="F65" s="18">
        <f t="shared" si="1"/>
        <v>3234</v>
      </c>
      <c r="G65" s="64">
        <v>0.24</v>
      </c>
    </row>
    <row r="66" spans="1:7" ht="38.25" x14ac:dyDescent="0.25">
      <c r="A66" s="17">
        <v>15</v>
      </c>
      <c r="B66" s="109" t="s">
        <v>20</v>
      </c>
      <c r="C66" s="110" t="s">
        <v>21</v>
      </c>
      <c r="D66" s="117">
        <v>350</v>
      </c>
      <c r="E66" s="170">
        <v>4.62</v>
      </c>
      <c r="F66" s="18">
        <f t="shared" si="1"/>
        <v>1617</v>
      </c>
      <c r="G66" s="64">
        <v>0.24</v>
      </c>
    </row>
    <row r="67" spans="1:7" x14ac:dyDescent="0.25">
      <c r="A67" s="17">
        <v>16</v>
      </c>
      <c r="B67" s="109" t="s">
        <v>27</v>
      </c>
      <c r="C67" s="110" t="s">
        <v>9</v>
      </c>
      <c r="D67" s="117">
        <v>300</v>
      </c>
      <c r="E67" s="170">
        <v>1.4</v>
      </c>
      <c r="F67" s="18">
        <f t="shared" si="1"/>
        <v>420</v>
      </c>
      <c r="G67" s="64">
        <v>0.06</v>
      </c>
    </row>
    <row r="68" spans="1:7" x14ac:dyDescent="0.25">
      <c r="A68" s="17">
        <v>17</v>
      </c>
      <c r="B68" s="109" t="s">
        <v>270</v>
      </c>
      <c r="C68" s="110" t="s">
        <v>9</v>
      </c>
      <c r="D68" s="117">
        <v>288</v>
      </c>
      <c r="E68" s="170">
        <v>1.1200000000000001</v>
      </c>
      <c r="F68" s="18">
        <f t="shared" si="1"/>
        <v>322.56000000000006</v>
      </c>
      <c r="G68" s="64">
        <v>0.24</v>
      </c>
    </row>
    <row r="69" spans="1:7" x14ac:dyDescent="0.25">
      <c r="A69" s="17">
        <v>18</v>
      </c>
      <c r="B69" s="109" t="s">
        <v>37</v>
      </c>
      <c r="C69" s="110" t="s">
        <v>9</v>
      </c>
      <c r="D69" s="117">
        <v>48</v>
      </c>
      <c r="E69" s="170">
        <v>3</v>
      </c>
      <c r="F69" s="18">
        <f t="shared" si="1"/>
        <v>144</v>
      </c>
      <c r="G69" s="64">
        <v>0.24</v>
      </c>
    </row>
    <row r="70" spans="1:7" ht="15" customHeight="1" x14ac:dyDescent="0.25">
      <c r="A70" s="17">
        <v>19</v>
      </c>
      <c r="B70" s="109" t="s">
        <v>6</v>
      </c>
      <c r="C70" s="110" t="s">
        <v>9</v>
      </c>
      <c r="D70" s="117">
        <v>25</v>
      </c>
      <c r="E70" s="170">
        <v>0.95</v>
      </c>
      <c r="F70" s="18">
        <f t="shared" si="1"/>
        <v>23.75</v>
      </c>
      <c r="G70" s="64">
        <v>0.24</v>
      </c>
    </row>
    <row r="71" spans="1:7" ht="25.5" x14ac:dyDescent="0.25">
      <c r="A71" s="17">
        <v>20</v>
      </c>
      <c r="B71" s="109" t="s">
        <v>24</v>
      </c>
      <c r="C71" s="110" t="s">
        <v>23</v>
      </c>
      <c r="D71" s="117">
        <v>100</v>
      </c>
      <c r="E71" s="170">
        <v>5.31</v>
      </c>
      <c r="F71" s="18">
        <f t="shared" si="1"/>
        <v>531</v>
      </c>
      <c r="G71" s="64">
        <v>0.24</v>
      </c>
    </row>
    <row r="72" spans="1:7" x14ac:dyDescent="0.25">
      <c r="A72" s="17">
        <v>21</v>
      </c>
      <c r="B72" s="109" t="s">
        <v>38</v>
      </c>
      <c r="C72" s="110" t="s">
        <v>9</v>
      </c>
      <c r="D72" s="117">
        <v>30</v>
      </c>
      <c r="E72" s="170">
        <v>3.75</v>
      </c>
      <c r="F72" s="18">
        <f t="shared" si="1"/>
        <v>112.5</v>
      </c>
      <c r="G72" s="64">
        <v>0.24</v>
      </c>
    </row>
    <row r="73" spans="1:7" ht="15" customHeight="1" x14ac:dyDescent="0.25">
      <c r="A73" s="17">
        <v>22</v>
      </c>
      <c r="B73" s="109" t="s">
        <v>39</v>
      </c>
      <c r="C73" s="110" t="s">
        <v>9</v>
      </c>
      <c r="D73" s="117">
        <v>21</v>
      </c>
      <c r="E73" s="170">
        <v>1.47</v>
      </c>
      <c r="F73" s="18">
        <f t="shared" si="1"/>
        <v>30.87</v>
      </c>
      <c r="G73" s="64">
        <v>0.24</v>
      </c>
    </row>
    <row r="74" spans="1:7" ht="17.25" customHeight="1" x14ac:dyDescent="0.25">
      <c r="A74" s="17">
        <v>23</v>
      </c>
      <c r="B74" s="195" t="s">
        <v>278</v>
      </c>
      <c r="C74" s="110" t="s">
        <v>9</v>
      </c>
      <c r="D74" s="117">
        <v>222</v>
      </c>
      <c r="E74" s="170">
        <v>0.31</v>
      </c>
      <c r="F74" s="18">
        <f t="shared" si="1"/>
        <v>68.819999999999993</v>
      </c>
      <c r="G74" s="64">
        <v>0.24</v>
      </c>
    </row>
    <row r="75" spans="1:7" x14ac:dyDescent="0.25">
      <c r="A75" s="17">
        <v>24</v>
      </c>
      <c r="B75" s="109" t="s">
        <v>40</v>
      </c>
      <c r="C75" s="110" t="s">
        <v>9</v>
      </c>
      <c r="D75" s="117">
        <v>220</v>
      </c>
      <c r="E75" s="170">
        <v>2.06</v>
      </c>
      <c r="F75" s="18">
        <f t="shared" si="1"/>
        <v>453.2</v>
      </c>
      <c r="G75" s="64">
        <v>0.24</v>
      </c>
    </row>
    <row r="76" spans="1:7" x14ac:dyDescent="0.25">
      <c r="A76" s="17">
        <v>25</v>
      </c>
      <c r="B76" s="109" t="s">
        <v>267</v>
      </c>
      <c r="C76" s="110" t="s">
        <v>9</v>
      </c>
      <c r="D76" s="117">
        <v>157</v>
      </c>
      <c r="E76" s="170">
        <v>0.9</v>
      </c>
      <c r="F76" s="18">
        <f t="shared" si="1"/>
        <v>141.30000000000001</v>
      </c>
      <c r="G76" s="64">
        <v>0.24</v>
      </c>
    </row>
    <row r="77" spans="1:7" x14ac:dyDescent="0.25">
      <c r="A77" s="17">
        <v>26</v>
      </c>
      <c r="B77" s="109" t="s">
        <v>275</v>
      </c>
      <c r="C77" s="110" t="s">
        <v>9</v>
      </c>
      <c r="D77" s="117">
        <v>81</v>
      </c>
      <c r="E77" s="170">
        <v>4.9400000000000004</v>
      </c>
      <c r="F77" s="18">
        <f t="shared" si="1"/>
        <v>400.14000000000004</v>
      </c>
      <c r="G77" s="64">
        <v>0.24</v>
      </c>
    </row>
    <row r="78" spans="1:7" x14ac:dyDescent="0.25">
      <c r="A78" s="17">
        <v>27</v>
      </c>
      <c r="B78" s="109" t="s">
        <v>42</v>
      </c>
      <c r="C78" s="110" t="s">
        <v>9</v>
      </c>
      <c r="D78" s="117">
        <v>30</v>
      </c>
      <c r="E78" s="170">
        <v>3</v>
      </c>
      <c r="F78" s="18">
        <f t="shared" si="1"/>
        <v>90</v>
      </c>
      <c r="G78" s="64">
        <v>0.24</v>
      </c>
    </row>
    <row r="79" spans="1:7" x14ac:dyDescent="0.25">
      <c r="A79" s="17">
        <v>28</v>
      </c>
      <c r="B79" s="109" t="s">
        <v>43</v>
      </c>
      <c r="C79" s="110" t="s">
        <v>9</v>
      </c>
      <c r="D79" s="117">
        <v>20</v>
      </c>
      <c r="E79" s="170">
        <v>11.82</v>
      </c>
      <c r="F79" s="18">
        <f t="shared" si="1"/>
        <v>236.4</v>
      </c>
      <c r="G79" s="64">
        <v>0.24</v>
      </c>
    </row>
    <row r="80" spans="1:7" x14ac:dyDescent="0.25">
      <c r="A80" s="17">
        <v>29</v>
      </c>
      <c r="B80" s="109" t="s">
        <v>61</v>
      </c>
      <c r="C80" s="110" t="s">
        <v>9</v>
      </c>
      <c r="D80" s="117">
        <v>49</v>
      </c>
      <c r="E80" s="170">
        <v>1.6</v>
      </c>
      <c r="F80" s="18">
        <f t="shared" si="1"/>
        <v>78.400000000000006</v>
      </c>
      <c r="G80" s="64">
        <v>0.24</v>
      </c>
    </row>
    <row r="81" spans="1:7" x14ac:dyDescent="0.25">
      <c r="A81" s="17">
        <v>30</v>
      </c>
      <c r="B81" s="109" t="s">
        <v>45</v>
      </c>
      <c r="C81" s="110" t="s">
        <v>9</v>
      </c>
      <c r="D81" s="117">
        <v>15</v>
      </c>
      <c r="E81" s="170">
        <v>20.03</v>
      </c>
      <c r="F81" s="18">
        <f t="shared" si="1"/>
        <v>300.45000000000005</v>
      </c>
      <c r="G81" s="64">
        <v>0.24</v>
      </c>
    </row>
    <row r="82" spans="1:7" x14ac:dyDescent="0.25">
      <c r="A82" s="17">
        <v>31</v>
      </c>
      <c r="B82" s="109" t="s">
        <v>62</v>
      </c>
      <c r="C82" s="110" t="s">
        <v>9</v>
      </c>
      <c r="D82" s="117">
        <v>56</v>
      </c>
      <c r="E82" s="170">
        <v>2.2400000000000002</v>
      </c>
      <c r="F82" s="18">
        <f t="shared" si="1"/>
        <v>125.44000000000001</v>
      </c>
      <c r="G82" s="64">
        <v>0.24</v>
      </c>
    </row>
    <row r="83" spans="1:7" x14ac:dyDescent="0.25">
      <c r="A83" s="17">
        <v>32</v>
      </c>
      <c r="B83" s="109" t="s">
        <v>26</v>
      </c>
      <c r="C83" s="110" t="s">
        <v>9</v>
      </c>
      <c r="D83" s="117">
        <v>69</v>
      </c>
      <c r="E83" s="170">
        <v>1.96</v>
      </c>
      <c r="F83" s="18">
        <f t="shared" si="1"/>
        <v>135.24</v>
      </c>
      <c r="G83" s="64">
        <v>0.24</v>
      </c>
    </row>
    <row r="84" spans="1:7" ht="15" customHeight="1" x14ac:dyDescent="0.25">
      <c r="A84" s="17">
        <v>33</v>
      </c>
      <c r="B84" s="109" t="s">
        <v>46</v>
      </c>
      <c r="C84" s="110" t="s">
        <v>9</v>
      </c>
      <c r="D84" s="117">
        <v>30</v>
      </c>
      <c r="E84" s="170">
        <v>8.52</v>
      </c>
      <c r="F84" s="18">
        <f t="shared" si="1"/>
        <v>255.6</v>
      </c>
      <c r="G84" s="64">
        <v>0.24</v>
      </c>
    </row>
    <row r="85" spans="1:7" x14ac:dyDescent="0.25">
      <c r="A85" s="17">
        <v>34</v>
      </c>
      <c r="B85" s="109" t="s">
        <v>191</v>
      </c>
      <c r="C85" s="110" t="s">
        <v>9</v>
      </c>
      <c r="D85" s="117">
        <v>15</v>
      </c>
      <c r="E85" s="170">
        <v>3</v>
      </c>
      <c r="F85" s="18">
        <f t="shared" si="1"/>
        <v>45</v>
      </c>
      <c r="G85" s="64">
        <v>0.24</v>
      </c>
    </row>
    <row r="86" spans="1:7" x14ac:dyDescent="0.25">
      <c r="A86" s="17">
        <v>35</v>
      </c>
      <c r="B86" s="109" t="s">
        <v>8</v>
      </c>
      <c r="C86" s="110" t="s">
        <v>9</v>
      </c>
      <c r="D86" s="117">
        <v>30</v>
      </c>
      <c r="E86" s="170">
        <v>0.9</v>
      </c>
      <c r="F86" s="18">
        <f t="shared" si="1"/>
        <v>27</v>
      </c>
      <c r="G86" s="64">
        <v>0.24</v>
      </c>
    </row>
    <row r="87" spans="1:7" x14ac:dyDescent="0.25">
      <c r="A87" s="17">
        <v>36</v>
      </c>
      <c r="B87" s="109" t="s">
        <v>47</v>
      </c>
      <c r="C87" s="110" t="s">
        <v>9</v>
      </c>
      <c r="D87" s="117">
        <v>39</v>
      </c>
      <c r="E87" s="170">
        <v>3.39</v>
      </c>
      <c r="F87" s="18">
        <f t="shared" si="1"/>
        <v>132.21</v>
      </c>
      <c r="G87" s="64">
        <v>0.24</v>
      </c>
    </row>
    <row r="88" spans="1:7" ht="18.75" customHeight="1" x14ac:dyDescent="0.25">
      <c r="A88" s="17">
        <v>37</v>
      </c>
      <c r="B88" s="109" t="s">
        <v>48</v>
      </c>
      <c r="C88" s="110" t="s">
        <v>9</v>
      </c>
      <c r="D88" s="117">
        <v>80</v>
      </c>
      <c r="E88" s="170">
        <v>4.12</v>
      </c>
      <c r="F88" s="18">
        <f t="shared" si="1"/>
        <v>329.6</v>
      </c>
      <c r="G88" s="64">
        <v>0.24</v>
      </c>
    </row>
    <row r="89" spans="1:7" ht="25.5" x14ac:dyDescent="0.25">
      <c r="A89" s="17">
        <v>38</v>
      </c>
      <c r="B89" s="109" t="s">
        <v>212</v>
      </c>
      <c r="C89" s="110" t="s">
        <v>213</v>
      </c>
      <c r="D89" s="117">
        <v>100</v>
      </c>
      <c r="E89" s="170">
        <v>28</v>
      </c>
      <c r="F89" s="18">
        <f t="shared" si="1"/>
        <v>2800</v>
      </c>
      <c r="G89" s="64">
        <v>0.24</v>
      </c>
    </row>
    <row r="90" spans="1:7" ht="15.75" customHeight="1" x14ac:dyDescent="0.25">
      <c r="A90" s="153">
        <v>39</v>
      </c>
      <c r="B90" s="154" t="s">
        <v>176</v>
      </c>
      <c r="C90" s="31" t="s">
        <v>210</v>
      </c>
      <c r="D90" s="31">
        <v>50</v>
      </c>
      <c r="E90" s="173">
        <v>5.5</v>
      </c>
      <c r="F90" s="155">
        <f t="shared" si="1"/>
        <v>275</v>
      </c>
      <c r="G90" s="156">
        <v>0.06</v>
      </c>
    </row>
    <row r="91" spans="1:7" s="196" customFormat="1" ht="15.75" customHeight="1" x14ac:dyDescent="0.25">
      <c r="A91" s="153">
        <v>40</v>
      </c>
      <c r="B91" s="194" t="s">
        <v>264</v>
      </c>
      <c r="C91" s="144" t="s">
        <v>265</v>
      </c>
      <c r="D91" s="136">
        <v>2</v>
      </c>
      <c r="E91" s="204">
        <v>24.47</v>
      </c>
      <c r="F91" s="155">
        <f t="shared" si="1"/>
        <v>48.94</v>
      </c>
      <c r="G91" s="156">
        <v>0.24</v>
      </c>
    </row>
    <row r="92" spans="1:7" s="52" customFormat="1" ht="18" customHeight="1" x14ac:dyDescent="0.25">
      <c r="A92" s="219" t="s">
        <v>300</v>
      </c>
      <c r="B92" s="219"/>
      <c r="C92" s="219"/>
      <c r="D92" s="219"/>
      <c r="E92" s="219"/>
      <c r="F92" s="157">
        <f>SUM(F90,F67,F63,F56,F55,F54)</f>
        <v>3068.7</v>
      </c>
      <c r="G92" s="158"/>
    </row>
    <row r="93" spans="1:7" s="52" customFormat="1" ht="16.5" customHeight="1" x14ac:dyDescent="0.25">
      <c r="A93" s="219" t="s">
        <v>301</v>
      </c>
      <c r="B93" s="219"/>
      <c r="C93" s="219"/>
      <c r="D93" s="219"/>
      <c r="E93" s="219"/>
      <c r="F93" s="59">
        <f>SUM(F91,F68:F89,F64:F66,F57:F62,F52:F53)</f>
        <v>15522.82</v>
      </c>
      <c r="G93" s="158"/>
    </row>
    <row r="94" spans="1:7" s="52" customFormat="1" ht="15.75" customHeight="1" x14ac:dyDescent="0.25">
      <c r="A94" s="219" t="s">
        <v>228</v>
      </c>
      <c r="B94" s="219"/>
      <c r="C94" s="219"/>
      <c r="D94" s="219"/>
      <c r="E94" s="219"/>
      <c r="F94" s="59">
        <f>ROUND(F92*6%,2)</f>
        <v>184.12</v>
      </c>
      <c r="G94" s="158"/>
    </row>
    <row r="95" spans="1:7" s="52" customFormat="1" ht="15.75" customHeight="1" x14ac:dyDescent="0.25">
      <c r="A95" s="219" t="s">
        <v>229</v>
      </c>
      <c r="B95" s="219"/>
      <c r="C95" s="219"/>
      <c r="D95" s="219"/>
      <c r="E95" s="219"/>
      <c r="F95" s="59">
        <f>ROUND(F93*24%,2)</f>
        <v>3725.48</v>
      </c>
      <c r="G95" s="158"/>
    </row>
    <row r="96" spans="1:7" s="52" customFormat="1" ht="15.75" customHeight="1" x14ac:dyDescent="0.25">
      <c r="A96" s="219" t="s">
        <v>302</v>
      </c>
      <c r="B96" s="219"/>
      <c r="C96" s="219"/>
      <c r="D96" s="219"/>
      <c r="E96" s="219"/>
      <c r="F96" s="58">
        <f>SUM(F92:F93)</f>
        <v>18591.52</v>
      </c>
      <c r="G96" s="158"/>
    </row>
    <row r="97" spans="1:7" s="52" customFormat="1" ht="15.75" customHeight="1" x14ac:dyDescent="0.25">
      <c r="A97" s="219" t="s">
        <v>193</v>
      </c>
      <c r="B97" s="219"/>
      <c r="C97" s="219"/>
      <c r="D97" s="219"/>
      <c r="E97" s="219"/>
      <c r="F97" s="59">
        <f>SUM(F94:F95)</f>
        <v>3909.6</v>
      </c>
      <c r="G97" s="158"/>
    </row>
    <row r="98" spans="1:7" s="52" customFormat="1" ht="15.75" customHeight="1" x14ac:dyDescent="0.25">
      <c r="A98" s="219" t="s">
        <v>303</v>
      </c>
      <c r="B98" s="219"/>
      <c r="C98" s="219"/>
      <c r="D98" s="219"/>
      <c r="E98" s="219"/>
      <c r="F98" s="59">
        <f>SUM(F96:F97)</f>
        <v>22501.119999999999</v>
      </c>
      <c r="G98" s="158"/>
    </row>
    <row r="99" spans="1:7" s="196" customFormat="1" ht="15.75" customHeight="1" thickBot="1" x14ac:dyDescent="0.3">
      <c r="A99" s="200"/>
      <c r="B99" s="200"/>
      <c r="C99" s="200"/>
      <c r="D99" s="200"/>
      <c r="E99" s="200"/>
      <c r="F99" s="197"/>
      <c r="G99" s="205"/>
    </row>
    <row r="100" spans="1:7" ht="14.25" customHeight="1" thickBot="1" x14ac:dyDescent="0.3">
      <c r="A100" s="210" t="s">
        <v>273</v>
      </c>
      <c r="B100" s="211"/>
      <c r="C100" s="211"/>
      <c r="D100" s="211"/>
      <c r="E100" s="211"/>
      <c r="F100" s="211"/>
      <c r="G100" s="212"/>
    </row>
    <row r="101" spans="1:7" ht="40.5" customHeight="1" thickBot="1" x14ac:dyDescent="0.3">
      <c r="A101" s="19" t="s">
        <v>0</v>
      </c>
      <c r="B101" s="20" t="s">
        <v>1</v>
      </c>
      <c r="C101" s="20" t="s">
        <v>2</v>
      </c>
      <c r="D101" s="20" t="s">
        <v>3</v>
      </c>
      <c r="E101" s="161" t="s">
        <v>12</v>
      </c>
      <c r="F101" s="21" t="s">
        <v>60</v>
      </c>
      <c r="G101" s="92" t="s">
        <v>227</v>
      </c>
    </row>
    <row r="102" spans="1:7" ht="29.25" customHeight="1" x14ac:dyDescent="0.25">
      <c r="A102" s="26">
        <v>1</v>
      </c>
      <c r="B102" s="114" t="s">
        <v>49</v>
      </c>
      <c r="C102" s="115" t="s">
        <v>50</v>
      </c>
      <c r="D102" s="126">
        <v>90</v>
      </c>
      <c r="E102" s="176">
        <v>3.79</v>
      </c>
      <c r="F102" s="56">
        <f t="shared" ref="F102:F140" si="2">D102*E102</f>
        <v>341.1</v>
      </c>
      <c r="G102" s="80">
        <v>0.24</v>
      </c>
    </row>
    <row r="103" spans="1:7" ht="14.25" customHeight="1" x14ac:dyDescent="0.25">
      <c r="A103" s="27">
        <v>2</v>
      </c>
      <c r="B103" s="112" t="s">
        <v>28</v>
      </c>
      <c r="C103" s="113" t="s">
        <v>9</v>
      </c>
      <c r="D103" s="117">
        <v>130</v>
      </c>
      <c r="E103" s="177">
        <v>0.5</v>
      </c>
      <c r="F103" s="54">
        <f t="shared" si="2"/>
        <v>65</v>
      </c>
      <c r="G103" s="81">
        <v>0.24</v>
      </c>
    </row>
    <row r="104" spans="1:7" ht="25.5" x14ac:dyDescent="0.25">
      <c r="A104" s="27">
        <v>3</v>
      </c>
      <c r="B104" s="112" t="s">
        <v>22</v>
      </c>
      <c r="C104" s="113" t="s">
        <v>23</v>
      </c>
      <c r="D104" s="117">
        <v>50</v>
      </c>
      <c r="E104" s="177">
        <v>3</v>
      </c>
      <c r="F104" s="54">
        <f t="shared" si="2"/>
        <v>150</v>
      </c>
      <c r="G104" s="64">
        <v>0.06</v>
      </c>
    </row>
    <row r="105" spans="1:7" ht="14.25" customHeight="1" x14ac:dyDescent="0.25">
      <c r="A105" s="27">
        <v>4</v>
      </c>
      <c r="B105" s="112" t="s">
        <v>29</v>
      </c>
      <c r="C105" s="113" t="s">
        <v>9</v>
      </c>
      <c r="D105" s="117">
        <v>160</v>
      </c>
      <c r="E105" s="177">
        <v>1.1000000000000001</v>
      </c>
      <c r="F105" s="54">
        <f t="shared" si="2"/>
        <v>176</v>
      </c>
      <c r="G105" s="64">
        <v>0.06</v>
      </c>
    </row>
    <row r="106" spans="1:7" ht="25.5" x14ac:dyDescent="0.25">
      <c r="A106" s="27">
        <v>5</v>
      </c>
      <c r="B106" s="112" t="s">
        <v>30</v>
      </c>
      <c r="C106" s="113" t="s">
        <v>31</v>
      </c>
      <c r="D106" s="117">
        <v>60</v>
      </c>
      <c r="E106" s="177">
        <v>1.53</v>
      </c>
      <c r="F106" s="54">
        <f t="shared" si="2"/>
        <v>91.8</v>
      </c>
      <c r="G106" s="64">
        <v>0.06</v>
      </c>
    </row>
    <row r="107" spans="1:7" x14ac:dyDescent="0.25">
      <c r="A107" s="27">
        <v>6</v>
      </c>
      <c r="B107" s="112" t="s">
        <v>63</v>
      </c>
      <c r="C107" s="113" t="s">
        <v>9</v>
      </c>
      <c r="D107" s="117">
        <v>80</v>
      </c>
      <c r="E107" s="177">
        <v>1.47</v>
      </c>
      <c r="F107" s="54">
        <f t="shared" si="2"/>
        <v>117.6</v>
      </c>
      <c r="G107" s="81">
        <v>0.24</v>
      </c>
    </row>
    <row r="108" spans="1:7" ht="24" customHeight="1" x14ac:dyDescent="0.25">
      <c r="A108" s="27">
        <v>7</v>
      </c>
      <c r="B108" s="189" t="s">
        <v>290</v>
      </c>
      <c r="C108" s="113" t="s">
        <v>64</v>
      </c>
      <c r="D108" s="117">
        <v>70</v>
      </c>
      <c r="E108" s="177">
        <v>1.83</v>
      </c>
      <c r="F108" s="54">
        <f t="shared" si="2"/>
        <v>128.1</v>
      </c>
      <c r="G108" s="81">
        <v>0.24</v>
      </c>
    </row>
    <row r="109" spans="1:7" x14ac:dyDescent="0.25">
      <c r="A109" s="27">
        <v>8</v>
      </c>
      <c r="B109" s="112" t="s">
        <v>254</v>
      </c>
      <c r="C109" s="113" t="s">
        <v>255</v>
      </c>
      <c r="D109" s="117">
        <v>100</v>
      </c>
      <c r="E109" s="177">
        <v>0.56000000000000005</v>
      </c>
      <c r="F109" s="54">
        <f t="shared" si="2"/>
        <v>56.000000000000007</v>
      </c>
      <c r="G109" s="81">
        <v>0.24</v>
      </c>
    </row>
    <row r="110" spans="1:7" x14ac:dyDescent="0.25">
      <c r="A110" s="27">
        <v>9</v>
      </c>
      <c r="B110" s="112" t="s">
        <v>44</v>
      </c>
      <c r="C110" s="113" t="s">
        <v>10</v>
      </c>
      <c r="D110" s="117">
        <v>70</v>
      </c>
      <c r="E110" s="177">
        <v>1.83</v>
      </c>
      <c r="F110" s="54">
        <f t="shared" si="2"/>
        <v>128.1</v>
      </c>
      <c r="G110" s="81">
        <v>0.24</v>
      </c>
    </row>
    <row r="111" spans="1:7" ht="25.5" x14ac:dyDescent="0.25">
      <c r="A111" s="27">
        <v>10</v>
      </c>
      <c r="B111" s="112" t="s">
        <v>165</v>
      </c>
      <c r="C111" s="113" t="s">
        <v>9</v>
      </c>
      <c r="D111" s="117">
        <v>40</v>
      </c>
      <c r="E111" s="175">
        <v>8</v>
      </c>
      <c r="F111" s="54">
        <f t="shared" si="2"/>
        <v>320</v>
      </c>
      <c r="G111" s="81">
        <v>0.24</v>
      </c>
    </row>
    <row r="112" spans="1:7" x14ac:dyDescent="0.25">
      <c r="A112" s="27">
        <v>11</v>
      </c>
      <c r="B112" s="112" t="s">
        <v>32</v>
      </c>
      <c r="C112" s="113" t="s">
        <v>9</v>
      </c>
      <c r="D112" s="117">
        <v>25</v>
      </c>
      <c r="E112" s="175">
        <v>2.84</v>
      </c>
      <c r="F112" s="54">
        <f t="shared" si="2"/>
        <v>71</v>
      </c>
      <c r="G112" s="81">
        <v>0.24</v>
      </c>
    </row>
    <row r="113" spans="1:7" x14ac:dyDescent="0.25">
      <c r="A113" s="27">
        <v>12</v>
      </c>
      <c r="B113" s="112" t="s">
        <v>35</v>
      </c>
      <c r="C113" s="113" t="s">
        <v>9</v>
      </c>
      <c r="D113" s="117">
        <v>25</v>
      </c>
      <c r="E113" s="175">
        <v>4</v>
      </c>
      <c r="F113" s="54">
        <f t="shared" si="2"/>
        <v>100</v>
      </c>
      <c r="G113" s="201">
        <v>0.06</v>
      </c>
    </row>
    <row r="114" spans="1:7" ht="15" customHeight="1" x14ac:dyDescent="0.25">
      <c r="A114" s="27">
        <v>13</v>
      </c>
      <c r="B114" s="112" t="s">
        <v>155</v>
      </c>
      <c r="C114" s="113" t="s">
        <v>34</v>
      </c>
      <c r="D114" s="117">
        <v>22</v>
      </c>
      <c r="E114" s="175">
        <v>1.1599999999999999</v>
      </c>
      <c r="F114" s="54">
        <f t="shared" si="2"/>
        <v>25.52</v>
      </c>
      <c r="G114" s="81">
        <v>0.24</v>
      </c>
    </row>
    <row r="115" spans="1:7" ht="37.5" customHeight="1" x14ac:dyDescent="0.25">
      <c r="A115" s="27">
        <v>14</v>
      </c>
      <c r="B115" s="128" t="s">
        <v>18</v>
      </c>
      <c r="C115" s="117" t="s">
        <v>19</v>
      </c>
      <c r="D115" s="117">
        <v>250</v>
      </c>
      <c r="E115" s="174">
        <v>4.62</v>
      </c>
      <c r="F115" s="54">
        <f t="shared" si="2"/>
        <v>1155</v>
      </c>
      <c r="G115" s="81">
        <v>0.24</v>
      </c>
    </row>
    <row r="116" spans="1:7" ht="38.25" x14ac:dyDescent="0.25">
      <c r="A116" s="27">
        <v>15</v>
      </c>
      <c r="B116" s="112" t="s">
        <v>20</v>
      </c>
      <c r="C116" s="113" t="s">
        <v>21</v>
      </c>
      <c r="D116" s="117">
        <v>250</v>
      </c>
      <c r="E116" s="175">
        <v>4.62</v>
      </c>
      <c r="F116" s="54">
        <f t="shared" si="2"/>
        <v>1155</v>
      </c>
      <c r="G116" s="81">
        <v>0.24</v>
      </c>
    </row>
    <row r="117" spans="1:7" x14ac:dyDescent="0.25">
      <c r="A117" s="27">
        <v>16</v>
      </c>
      <c r="B117" s="112" t="s">
        <v>27</v>
      </c>
      <c r="C117" s="113" t="s">
        <v>9</v>
      </c>
      <c r="D117" s="117">
        <v>150</v>
      </c>
      <c r="E117" s="175">
        <v>1.4</v>
      </c>
      <c r="F117" s="54">
        <f t="shared" si="2"/>
        <v>210</v>
      </c>
      <c r="G117" s="64">
        <v>0.06</v>
      </c>
    </row>
    <row r="118" spans="1:7" x14ac:dyDescent="0.25">
      <c r="A118" s="27">
        <v>17</v>
      </c>
      <c r="B118" s="128" t="s">
        <v>270</v>
      </c>
      <c r="C118" s="113" t="s">
        <v>9</v>
      </c>
      <c r="D118" s="117">
        <v>40</v>
      </c>
      <c r="E118" s="175">
        <v>1.1200000000000001</v>
      </c>
      <c r="F118" s="54">
        <f t="shared" si="2"/>
        <v>44.800000000000004</v>
      </c>
      <c r="G118" s="81">
        <v>0.24</v>
      </c>
    </row>
    <row r="119" spans="1:7" ht="16.5" customHeight="1" x14ac:dyDescent="0.25">
      <c r="A119" s="27">
        <v>18</v>
      </c>
      <c r="B119" s="112" t="s">
        <v>37</v>
      </c>
      <c r="C119" s="113" t="s">
        <v>9</v>
      </c>
      <c r="D119" s="117">
        <v>22</v>
      </c>
      <c r="E119" s="175">
        <v>3</v>
      </c>
      <c r="F119" s="54">
        <f t="shared" si="2"/>
        <v>66</v>
      </c>
      <c r="G119" s="81">
        <v>0.24</v>
      </c>
    </row>
    <row r="120" spans="1:7" ht="15" customHeight="1" x14ac:dyDescent="0.25">
      <c r="A120" s="27">
        <v>19</v>
      </c>
      <c r="B120" s="112" t="s">
        <v>6</v>
      </c>
      <c r="C120" s="113" t="s">
        <v>9</v>
      </c>
      <c r="D120" s="117">
        <v>22</v>
      </c>
      <c r="E120" s="175">
        <v>0.95</v>
      </c>
      <c r="F120" s="54">
        <f t="shared" si="2"/>
        <v>20.9</v>
      </c>
      <c r="G120" s="81">
        <v>0.24</v>
      </c>
    </row>
    <row r="121" spans="1:7" ht="16.5" customHeight="1" x14ac:dyDescent="0.25">
      <c r="A121" s="27">
        <v>20</v>
      </c>
      <c r="B121" s="112" t="s">
        <v>24</v>
      </c>
      <c r="C121" s="113" t="s">
        <v>210</v>
      </c>
      <c r="D121" s="117">
        <v>50</v>
      </c>
      <c r="E121" s="175">
        <v>5.31</v>
      </c>
      <c r="F121" s="54">
        <f t="shared" si="2"/>
        <v>265.5</v>
      </c>
      <c r="G121" s="81">
        <v>0.24</v>
      </c>
    </row>
    <row r="122" spans="1:7" x14ac:dyDescent="0.25">
      <c r="A122" s="27">
        <v>21</v>
      </c>
      <c r="B122" s="112" t="s">
        <v>38</v>
      </c>
      <c r="C122" s="113" t="s">
        <v>9</v>
      </c>
      <c r="D122" s="117">
        <v>11</v>
      </c>
      <c r="E122" s="175">
        <v>3.75</v>
      </c>
      <c r="F122" s="54">
        <f t="shared" si="2"/>
        <v>41.25</v>
      </c>
      <c r="G122" s="81">
        <v>0.24</v>
      </c>
    </row>
    <row r="123" spans="1:7" x14ac:dyDescent="0.25">
      <c r="A123" s="27">
        <v>22</v>
      </c>
      <c r="B123" s="112" t="s">
        <v>39</v>
      </c>
      <c r="C123" s="113" t="s">
        <v>9</v>
      </c>
      <c r="D123" s="117">
        <v>22</v>
      </c>
      <c r="E123" s="175">
        <v>1.47</v>
      </c>
      <c r="F123" s="54">
        <f t="shared" si="2"/>
        <v>32.339999999999996</v>
      </c>
      <c r="G123" s="81">
        <v>0.24</v>
      </c>
    </row>
    <row r="124" spans="1:7" x14ac:dyDescent="0.25">
      <c r="A124" s="27">
        <v>23</v>
      </c>
      <c r="B124" s="195" t="s">
        <v>278</v>
      </c>
      <c r="C124" s="113" t="s">
        <v>9</v>
      </c>
      <c r="D124" s="117">
        <v>40</v>
      </c>
      <c r="E124" s="175">
        <v>0.31</v>
      </c>
      <c r="F124" s="54">
        <f t="shared" si="2"/>
        <v>12.4</v>
      </c>
      <c r="G124" s="81">
        <v>0.24</v>
      </c>
    </row>
    <row r="125" spans="1:7" x14ac:dyDescent="0.25">
      <c r="A125" s="27">
        <v>24</v>
      </c>
      <c r="B125" s="112" t="s">
        <v>40</v>
      </c>
      <c r="C125" s="113" t="s">
        <v>9</v>
      </c>
      <c r="D125" s="117">
        <v>80</v>
      </c>
      <c r="E125" s="175">
        <v>2.06</v>
      </c>
      <c r="F125" s="54">
        <f t="shared" si="2"/>
        <v>164.8</v>
      </c>
      <c r="G125" s="81">
        <v>0.24</v>
      </c>
    </row>
    <row r="126" spans="1:7" x14ac:dyDescent="0.25">
      <c r="A126" s="27">
        <v>25</v>
      </c>
      <c r="B126" s="112" t="s">
        <v>268</v>
      </c>
      <c r="C126" s="113" t="s">
        <v>9</v>
      </c>
      <c r="D126" s="117">
        <v>70</v>
      </c>
      <c r="E126" s="175">
        <v>0.9</v>
      </c>
      <c r="F126" s="54">
        <f t="shared" si="2"/>
        <v>63</v>
      </c>
      <c r="G126" s="81">
        <v>0.24</v>
      </c>
    </row>
    <row r="127" spans="1:7" x14ac:dyDescent="0.25">
      <c r="A127" s="27">
        <v>26</v>
      </c>
      <c r="B127" s="112" t="s">
        <v>275</v>
      </c>
      <c r="C127" s="113" t="s">
        <v>9</v>
      </c>
      <c r="D127" s="117">
        <v>29</v>
      </c>
      <c r="E127" s="175">
        <v>4.9400000000000004</v>
      </c>
      <c r="F127" s="54">
        <f t="shared" si="2"/>
        <v>143.26000000000002</v>
      </c>
      <c r="G127" s="81">
        <v>0.24</v>
      </c>
    </row>
    <row r="128" spans="1:7" x14ac:dyDescent="0.25">
      <c r="A128" s="27">
        <v>27</v>
      </c>
      <c r="B128" s="112" t="s">
        <v>42</v>
      </c>
      <c r="C128" s="113" t="s">
        <v>9</v>
      </c>
      <c r="D128" s="117">
        <v>30</v>
      </c>
      <c r="E128" s="175">
        <v>3</v>
      </c>
      <c r="F128" s="54">
        <f t="shared" si="2"/>
        <v>90</v>
      </c>
      <c r="G128" s="81">
        <v>0.24</v>
      </c>
    </row>
    <row r="129" spans="1:7" x14ac:dyDescent="0.25">
      <c r="A129" s="27">
        <v>28</v>
      </c>
      <c r="B129" s="112" t="s">
        <v>43</v>
      </c>
      <c r="C129" s="113" t="s">
        <v>9</v>
      </c>
      <c r="D129" s="117">
        <v>11</v>
      </c>
      <c r="E129" s="175">
        <v>11.82</v>
      </c>
      <c r="F129" s="54">
        <f t="shared" si="2"/>
        <v>130.02000000000001</v>
      </c>
      <c r="G129" s="81">
        <v>0.24</v>
      </c>
    </row>
    <row r="130" spans="1:7" x14ac:dyDescent="0.25">
      <c r="A130" s="27">
        <v>29</v>
      </c>
      <c r="B130" s="112" t="s">
        <v>61</v>
      </c>
      <c r="C130" s="113" t="s">
        <v>9</v>
      </c>
      <c r="D130" s="117">
        <v>63</v>
      </c>
      <c r="E130" s="175">
        <v>1.6</v>
      </c>
      <c r="F130" s="54">
        <f t="shared" si="2"/>
        <v>100.80000000000001</v>
      </c>
      <c r="G130" s="81">
        <v>0.24</v>
      </c>
    </row>
    <row r="131" spans="1:7" x14ac:dyDescent="0.25">
      <c r="A131" s="27">
        <v>30</v>
      </c>
      <c r="B131" s="112" t="s">
        <v>45</v>
      </c>
      <c r="C131" s="113" t="s">
        <v>9</v>
      </c>
      <c r="D131" s="117">
        <v>11</v>
      </c>
      <c r="E131" s="175">
        <v>20.03</v>
      </c>
      <c r="F131" s="54">
        <f t="shared" si="2"/>
        <v>220.33</v>
      </c>
      <c r="G131" s="81">
        <v>0.24</v>
      </c>
    </row>
    <row r="132" spans="1:7" x14ac:dyDescent="0.25">
      <c r="A132" s="27">
        <v>31</v>
      </c>
      <c r="B132" s="112" t="s">
        <v>62</v>
      </c>
      <c r="C132" s="113" t="s">
        <v>9</v>
      </c>
      <c r="D132" s="117">
        <v>21</v>
      </c>
      <c r="E132" s="175">
        <v>2.2400000000000002</v>
      </c>
      <c r="F132" s="54">
        <f t="shared" si="2"/>
        <v>47.040000000000006</v>
      </c>
      <c r="G132" s="81">
        <v>0.24</v>
      </c>
    </row>
    <row r="133" spans="1:7" x14ac:dyDescent="0.25">
      <c r="A133" s="27">
        <v>32</v>
      </c>
      <c r="B133" s="112" t="s">
        <v>26</v>
      </c>
      <c r="C133" s="113" t="s">
        <v>9</v>
      </c>
      <c r="D133" s="117">
        <v>22</v>
      </c>
      <c r="E133" s="175">
        <v>1.96</v>
      </c>
      <c r="F133" s="54">
        <f t="shared" si="2"/>
        <v>43.12</v>
      </c>
      <c r="G133" s="81">
        <v>0.24</v>
      </c>
    </row>
    <row r="134" spans="1:7" x14ac:dyDescent="0.25">
      <c r="A134" s="27">
        <v>33</v>
      </c>
      <c r="B134" s="112" t="s">
        <v>46</v>
      </c>
      <c r="C134" s="113" t="s">
        <v>9</v>
      </c>
      <c r="D134" s="117">
        <v>16</v>
      </c>
      <c r="E134" s="175">
        <v>8.52</v>
      </c>
      <c r="F134" s="54">
        <f t="shared" si="2"/>
        <v>136.32</v>
      </c>
      <c r="G134" s="81">
        <v>0.24</v>
      </c>
    </row>
    <row r="135" spans="1:7" x14ac:dyDescent="0.25">
      <c r="A135" s="27">
        <v>34</v>
      </c>
      <c r="B135" s="112" t="s">
        <v>191</v>
      </c>
      <c r="C135" s="113" t="s">
        <v>9</v>
      </c>
      <c r="D135" s="117">
        <v>11</v>
      </c>
      <c r="E135" s="175">
        <v>3</v>
      </c>
      <c r="F135" s="54">
        <f t="shared" si="2"/>
        <v>33</v>
      </c>
      <c r="G135" s="81">
        <v>0.24</v>
      </c>
    </row>
    <row r="136" spans="1:7" x14ac:dyDescent="0.25">
      <c r="A136" s="27">
        <v>35</v>
      </c>
      <c r="B136" s="112" t="s">
        <v>8</v>
      </c>
      <c r="C136" s="113" t="s">
        <v>9</v>
      </c>
      <c r="D136" s="117">
        <v>18</v>
      </c>
      <c r="E136" s="175">
        <v>0.9</v>
      </c>
      <c r="F136" s="54">
        <f t="shared" si="2"/>
        <v>16.2</v>
      </c>
      <c r="G136" s="81">
        <v>0.24</v>
      </c>
    </row>
    <row r="137" spans="1:7" x14ac:dyDescent="0.25">
      <c r="A137" s="27">
        <v>36</v>
      </c>
      <c r="B137" s="112" t="s">
        <v>47</v>
      </c>
      <c r="C137" s="113" t="s">
        <v>9</v>
      </c>
      <c r="D137" s="117">
        <v>22</v>
      </c>
      <c r="E137" s="175">
        <v>3.39</v>
      </c>
      <c r="F137" s="54">
        <f t="shared" si="2"/>
        <v>74.58</v>
      </c>
      <c r="G137" s="81">
        <v>0.24</v>
      </c>
    </row>
    <row r="138" spans="1:7" ht="25.5" x14ac:dyDescent="0.25">
      <c r="A138" s="27">
        <v>37</v>
      </c>
      <c r="B138" s="128" t="s">
        <v>256</v>
      </c>
      <c r="C138" s="117" t="s">
        <v>257</v>
      </c>
      <c r="D138" s="117">
        <v>52</v>
      </c>
      <c r="E138" s="175">
        <v>2.37</v>
      </c>
      <c r="F138" s="54">
        <f t="shared" si="2"/>
        <v>123.24000000000001</v>
      </c>
      <c r="G138" s="81">
        <v>0.24</v>
      </c>
    </row>
    <row r="139" spans="1:7" ht="17.25" customHeight="1" x14ac:dyDescent="0.25">
      <c r="A139" s="27">
        <v>38</v>
      </c>
      <c r="B139" s="112" t="s">
        <v>48</v>
      </c>
      <c r="C139" s="113" t="s">
        <v>9</v>
      </c>
      <c r="D139" s="117">
        <v>250</v>
      </c>
      <c r="E139" s="175">
        <v>4.12</v>
      </c>
      <c r="F139" s="54">
        <f t="shared" si="2"/>
        <v>1030</v>
      </c>
      <c r="G139" s="69">
        <v>0.24</v>
      </c>
    </row>
    <row r="140" spans="1:7" ht="19.5" customHeight="1" thickBot="1" x14ac:dyDescent="0.3">
      <c r="A140" s="30">
        <v>39</v>
      </c>
      <c r="B140" s="116" t="s">
        <v>176</v>
      </c>
      <c r="C140" s="117" t="s">
        <v>210</v>
      </c>
      <c r="D140" s="117">
        <v>25</v>
      </c>
      <c r="E140" s="178">
        <v>5.5</v>
      </c>
      <c r="F140" s="57">
        <f t="shared" si="2"/>
        <v>137.5</v>
      </c>
      <c r="G140" s="202">
        <v>0.06</v>
      </c>
    </row>
    <row r="141" spans="1:7" s="104" customFormat="1" ht="18" customHeight="1" x14ac:dyDescent="0.25">
      <c r="A141" s="213" t="s">
        <v>304</v>
      </c>
      <c r="B141" s="214"/>
      <c r="C141" s="214"/>
      <c r="D141" s="214"/>
      <c r="E141" s="215"/>
      <c r="F141" s="60">
        <f>SUM(F140,F117,F113,F106,F105,F104)</f>
        <v>865.3</v>
      </c>
      <c r="G141" s="65"/>
    </row>
    <row r="142" spans="1:7" s="104" customFormat="1" ht="16.5" customHeight="1" x14ac:dyDescent="0.25">
      <c r="A142" s="213" t="s">
        <v>305</v>
      </c>
      <c r="B142" s="214"/>
      <c r="C142" s="214"/>
      <c r="D142" s="214"/>
      <c r="E142" s="215"/>
      <c r="F142" s="59">
        <f>SUM(F118:F139,F114:F116,F107:F112,F102:F103)</f>
        <v>6461.3200000000015</v>
      </c>
      <c r="G142" s="66"/>
    </row>
    <row r="143" spans="1:7" s="104" customFormat="1" ht="15.75" customHeight="1" x14ac:dyDescent="0.25">
      <c r="A143" s="213" t="s">
        <v>228</v>
      </c>
      <c r="B143" s="214"/>
      <c r="C143" s="214"/>
      <c r="D143" s="214"/>
      <c r="E143" s="215"/>
      <c r="F143" s="59">
        <f>ROUND(F141*6%,2)</f>
        <v>51.92</v>
      </c>
      <c r="G143" s="66"/>
    </row>
    <row r="144" spans="1:7" s="104" customFormat="1" ht="15.75" customHeight="1" x14ac:dyDescent="0.25">
      <c r="A144" s="213" t="s">
        <v>229</v>
      </c>
      <c r="B144" s="214"/>
      <c r="C144" s="214"/>
      <c r="D144" s="214"/>
      <c r="E144" s="215"/>
      <c r="F144" s="59">
        <f>ROUND(F142*24%,2)</f>
        <v>1550.72</v>
      </c>
      <c r="G144" s="66"/>
    </row>
    <row r="145" spans="1:7" s="104" customFormat="1" ht="15.75" customHeight="1" x14ac:dyDescent="0.25">
      <c r="A145" s="213" t="s">
        <v>306</v>
      </c>
      <c r="B145" s="214"/>
      <c r="C145" s="214"/>
      <c r="D145" s="214"/>
      <c r="E145" s="215"/>
      <c r="F145" s="58">
        <f>SUM(F141:F142)</f>
        <v>7326.6200000000017</v>
      </c>
      <c r="G145" s="66"/>
    </row>
    <row r="146" spans="1:7" s="104" customFormat="1" ht="15.75" customHeight="1" x14ac:dyDescent="0.25">
      <c r="A146" s="213" t="s">
        <v>193</v>
      </c>
      <c r="B146" s="214"/>
      <c r="C146" s="214"/>
      <c r="D146" s="214"/>
      <c r="E146" s="215"/>
      <c r="F146" s="59">
        <f>SUM(F143:F144)</f>
        <v>1602.64</v>
      </c>
      <c r="G146" s="66"/>
    </row>
    <row r="147" spans="1:7" s="104" customFormat="1" ht="15.75" customHeight="1" thickBot="1" x14ac:dyDescent="0.3">
      <c r="A147" s="216" t="s">
        <v>307</v>
      </c>
      <c r="B147" s="217"/>
      <c r="C147" s="217"/>
      <c r="D147" s="217"/>
      <c r="E147" s="218"/>
      <c r="F147" s="59">
        <f>SUM(F145:F146)</f>
        <v>8929.260000000002</v>
      </c>
      <c r="G147" s="67"/>
    </row>
    <row r="148" spans="1:7" s="15" customFormat="1" ht="15.75" thickBot="1" x14ac:dyDescent="0.3">
      <c r="A148" s="75"/>
      <c r="B148" s="76"/>
      <c r="C148" s="76"/>
      <c r="D148" s="200"/>
      <c r="E148" s="162"/>
      <c r="F148" s="48"/>
      <c r="G148" s="62"/>
    </row>
    <row r="149" spans="1:7" ht="16.5" thickBot="1" x14ac:dyDescent="0.3">
      <c r="A149" s="210" t="s">
        <v>218</v>
      </c>
      <c r="B149" s="211"/>
      <c r="C149" s="211"/>
      <c r="D149" s="211"/>
      <c r="E149" s="211"/>
      <c r="F149" s="211"/>
      <c r="G149" s="212"/>
    </row>
    <row r="150" spans="1:7" ht="39.75" thickBot="1" x14ac:dyDescent="0.3">
      <c r="A150" s="24" t="s">
        <v>0</v>
      </c>
      <c r="B150" s="25" t="s">
        <v>1</v>
      </c>
      <c r="C150" s="25" t="s">
        <v>2</v>
      </c>
      <c r="D150" s="20" t="s">
        <v>3</v>
      </c>
      <c r="E150" s="163" t="s">
        <v>12</v>
      </c>
      <c r="F150" s="74" t="s">
        <v>60</v>
      </c>
      <c r="G150" s="93" t="s">
        <v>227</v>
      </c>
    </row>
    <row r="151" spans="1:7" ht="38.25" x14ac:dyDescent="0.25">
      <c r="A151" s="29">
        <v>1</v>
      </c>
      <c r="B151" s="189" t="s">
        <v>274</v>
      </c>
      <c r="C151" s="124" t="s">
        <v>10</v>
      </c>
      <c r="D151" s="133">
        <v>1700</v>
      </c>
      <c r="E151" s="180">
        <v>1.83</v>
      </c>
      <c r="F151" s="23">
        <f t="shared" ref="F151:F198" si="3">D151*E151</f>
        <v>3111</v>
      </c>
      <c r="G151" s="71">
        <v>0.24</v>
      </c>
    </row>
    <row r="152" spans="1:7" ht="38.25" x14ac:dyDescent="0.25">
      <c r="A152" s="28">
        <v>2</v>
      </c>
      <c r="B152" s="121" t="s">
        <v>276</v>
      </c>
      <c r="C152" s="119" t="s">
        <v>10</v>
      </c>
      <c r="D152" s="136">
        <v>1000</v>
      </c>
      <c r="E152" s="181">
        <v>1.95</v>
      </c>
      <c r="F152" s="18">
        <f t="shared" si="3"/>
        <v>1950</v>
      </c>
      <c r="G152" s="71">
        <v>0.24</v>
      </c>
    </row>
    <row r="153" spans="1:7" ht="51" x14ac:dyDescent="0.25">
      <c r="A153" s="28">
        <v>3</v>
      </c>
      <c r="B153" s="135" t="s">
        <v>18</v>
      </c>
      <c r="C153" s="136" t="s">
        <v>19</v>
      </c>
      <c r="D153" s="136">
        <v>400</v>
      </c>
      <c r="E153" s="179">
        <v>4.62</v>
      </c>
      <c r="F153" s="18">
        <f t="shared" si="3"/>
        <v>1848</v>
      </c>
      <c r="G153" s="71">
        <v>0.24</v>
      </c>
    </row>
    <row r="154" spans="1:7" ht="25.5" x14ac:dyDescent="0.25">
      <c r="A154" s="28">
        <v>4</v>
      </c>
      <c r="B154" s="121" t="s">
        <v>258</v>
      </c>
      <c r="C154" s="119" t="s">
        <v>255</v>
      </c>
      <c r="D154" s="136">
        <v>60</v>
      </c>
      <c r="E154" s="181">
        <v>25.18</v>
      </c>
      <c r="F154" s="18">
        <f t="shared" si="3"/>
        <v>1510.8</v>
      </c>
      <c r="G154" s="71">
        <v>0.24</v>
      </c>
    </row>
    <row r="155" spans="1:7" ht="25.5" x14ac:dyDescent="0.25">
      <c r="A155" s="28">
        <v>5</v>
      </c>
      <c r="B155" s="121" t="s">
        <v>22</v>
      </c>
      <c r="C155" s="119" t="s">
        <v>23</v>
      </c>
      <c r="D155" s="136">
        <v>100</v>
      </c>
      <c r="E155" s="181">
        <v>3</v>
      </c>
      <c r="F155" s="18">
        <f t="shared" si="3"/>
        <v>300</v>
      </c>
      <c r="G155" s="81">
        <v>0.06</v>
      </c>
    </row>
    <row r="156" spans="1:7" x14ac:dyDescent="0.25">
      <c r="A156" s="28">
        <v>6</v>
      </c>
      <c r="B156" s="121" t="s">
        <v>40</v>
      </c>
      <c r="C156" s="119" t="s">
        <v>9</v>
      </c>
      <c r="D156" s="136">
        <v>150</v>
      </c>
      <c r="E156" s="181">
        <v>2.06</v>
      </c>
      <c r="F156" s="18">
        <f t="shared" si="3"/>
        <v>309</v>
      </c>
      <c r="G156" s="71">
        <v>0.24</v>
      </c>
    </row>
    <row r="157" spans="1:7" ht="25.5" x14ac:dyDescent="0.25">
      <c r="A157" s="28">
        <v>7</v>
      </c>
      <c r="B157" s="121" t="s">
        <v>49</v>
      </c>
      <c r="C157" s="119" t="s">
        <v>50</v>
      </c>
      <c r="D157" s="136">
        <v>80</v>
      </c>
      <c r="E157" s="181">
        <v>3.79</v>
      </c>
      <c r="F157" s="18">
        <f t="shared" si="3"/>
        <v>303.2</v>
      </c>
      <c r="G157" s="71">
        <v>0.24</v>
      </c>
    </row>
    <row r="158" spans="1:7" ht="25.5" x14ac:dyDescent="0.25">
      <c r="A158" s="28">
        <v>8</v>
      </c>
      <c r="B158" s="121" t="s">
        <v>24</v>
      </c>
      <c r="C158" s="119" t="s">
        <v>23</v>
      </c>
      <c r="D158" s="136">
        <v>28</v>
      </c>
      <c r="E158" s="181">
        <v>5.31</v>
      </c>
      <c r="F158" s="18">
        <f t="shared" si="3"/>
        <v>148.67999999999998</v>
      </c>
      <c r="G158" s="71">
        <v>0.24</v>
      </c>
    </row>
    <row r="159" spans="1:7" x14ac:dyDescent="0.25">
      <c r="A159" s="28">
        <v>9</v>
      </c>
      <c r="B159" s="121" t="s">
        <v>29</v>
      </c>
      <c r="C159" s="119" t="s">
        <v>9</v>
      </c>
      <c r="D159" s="136">
        <v>300</v>
      </c>
      <c r="E159" s="181">
        <v>1.1000000000000001</v>
      </c>
      <c r="F159" s="18">
        <f t="shared" si="3"/>
        <v>330</v>
      </c>
      <c r="G159" s="81">
        <v>0.06</v>
      </c>
    </row>
    <row r="160" spans="1:7" ht="25.5" x14ac:dyDescent="0.25">
      <c r="A160" s="28">
        <v>10</v>
      </c>
      <c r="B160" s="121" t="s">
        <v>28</v>
      </c>
      <c r="C160" s="119" t="s">
        <v>9</v>
      </c>
      <c r="D160" s="136">
        <v>100</v>
      </c>
      <c r="E160" s="181">
        <v>0.5</v>
      </c>
      <c r="F160" s="18">
        <f t="shared" si="3"/>
        <v>50</v>
      </c>
      <c r="G160" s="71">
        <v>0.24</v>
      </c>
    </row>
    <row r="161" spans="1:7" x14ac:dyDescent="0.25">
      <c r="A161" s="28">
        <v>11</v>
      </c>
      <c r="B161" s="121" t="s">
        <v>254</v>
      </c>
      <c r="C161" s="119" t="s">
        <v>259</v>
      </c>
      <c r="D161" s="136">
        <v>300</v>
      </c>
      <c r="E161" s="181">
        <v>0.56000000000000005</v>
      </c>
      <c r="F161" s="18">
        <f t="shared" si="3"/>
        <v>168.00000000000003</v>
      </c>
      <c r="G161" s="71">
        <v>0.24</v>
      </c>
    </row>
    <row r="162" spans="1:7" ht="16.5" customHeight="1" x14ac:dyDescent="0.25">
      <c r="A162" s="28">
        <v>12</v>
      </c>
      <c r="B162" s="121" t="s">
        <v>260</v>
      </c>
      <c r="C162" s="119" t="s">
        <v>183</v>
      </c>
      <c r="D162" s="136">
        <v>50</v>
      </c>
      <c r="E162" s="181">
        <v>4.12</v>
      </c>
      <c r="F162" s="18">
        <f t="shared" si="3"/>
        <v>206</v>
      </c>
      <c r="G162" s="71">
        <v>0.24</v>
      </c>
    </row>
    <row r="163" spans="1:7" ht="21" customHeight="1" x14ac:dyDescent="0.25">
      <c r="A163" s="28">
        <v>13</v>
      </c>
      <c r="B163" s="135" t="s">
        <v>264</v>
      </c>
      <c r="C163" s="136" t="s">
        <v>265</v>
      </c>
      <c r="D163" s="136">
        <v>2</v>
      </c>
      <c r="E163" s="181">
        <v>24.47</v>
      </c>
      <c r="F163" s="18">
        <f t="shared" si="3"/>
        <v>48.94</v>
      </c>
      <c r="G163" s="71">
        <v>0.24</v>
      </c>
    </row>
    <row r="164" spans="1:7" x14ac:dyDescent="0.25">
      <c r="A164" s="28">
        <v>14</v>
      </c>
      <c r="B164" s="195" t="s">
        <v>278</v>
      </c>
      <c r="C164" s="119" t="s">
        <v>9</v>
      </c>
      <c r="D164" s="136">
        <v>100</v>
      </c>
      <c r="E164" s="181">
        <v>0.32</v>
      </c>
      <c r="F164" s="18">
        <f t="shared" si="3"/>
        <v>32</v>
      </c>
      <c r="G164" s="71">
        <v>0.24</v>
      </c>
    </row>
    <row r="165" spans="1:7" x14ac:dyDescent="0.25">
      <c r="A165" s="28">
        <v>15</v>
      </c>
      <c r="B165" s="121" t="s">
        <v>51</v>
      </c>
      <c r="C165" s="119" t="s">
        <v>9</v>
      </c>
      <c r="D165" s="136">
        <v>5</v>
      </c>
      <c r="E165" s="181">
        <v>1.4</v>
      </c>
      <c r="F165" s="18">
        <f t="shared" si="3"/>
        <v>7</v>
      </c>
      <c r="G165" s="81">
        <v>0.06</v>
      </c>
    </row>
    <row r="166" spans="1:7" x14ac:dyDescent="0.25">
      <c r="A166" s="28">
        <v>16</v>
      </c>
      <c r="B166" s="121" t="s">
        <v>27</v>
      </c>
      <c r="C166" s="119" t="s">
        <v>9</v>
      </c>
      <c r="D166" s="136">
        <v>110</v>
      </c>
      <c r="E166" s="181">
        <v>1.4</v>
      </c>
      <c r="F166" s="18">
        <f t="shared" si="3"/>
        <v>154</v>
      </c>
      <c r="G166" s="81">
        <v>0.06</v>
      </c>
    </row>
    <row r="167" spans="1:7" x14ac:dyDescent="0.25">
      <c r="A167" s="28">
        <v>17</v>
      </c>
      <c r="B167" s="121" t="s">
        <v>121</v>
      </c>
      <c r="C167" s="119" t="s">
        <v>9</v>
      </c>
      <c r="D167" s="136">
        <v>50</v>
      </c>
      <c r="E167" s="181">
        <v>6.43</v>
      </c>
      <c r="F167" s="18">
        <f t="shared" si="3"/>
        <v>321.5</v>
      </c>
      <c r="G167" s="143">
        <v>0.06</v>
      </c>
    </row>
    <row r="168" spans="1:7" x14ac:dyDescent="0.25">
      <c r="A168" s="28">
        <v>18</v>
      </c>
      <c r="B168" s="121" t="s">
        <v>37</v>
      </c>
      <c r="C168" s="119" t="s">
        <v>9</v>
      </c>
      <c r="D168" s="136">
        <v>50</v>
      </c>
      <c r="E168" s="181">
        <v>3</v>
      </c>
      <c r="F168" s="18">
        <f t="shared" si="3"/>
        <v>150</v>
      </c>
      <c r="G168" s="71">
        <v>0.24</v>
      </c>
    </row>
    <row r="169" spans="1:7" x14ac:dyDescent="0.25">
      <c r="A169" s="28">
        <v>19</v>
      </c>
      <c r="B169" s="121" t="s">
        <v>132</v>
      </c>
      <c r="C169" s="119" t="s">
        <v>9</v>
      </c>
      <c r="D169" s="136">
        <v>20</v>
      </c>
      <c r="E169" s="181">
        <v>4</v>
      </c>
      <c r="F169" s="18">
        <f t="shared" si="3"/>
        <v>80</v>
      </c>
      <c r="G169" s="71">
        <v>0.24</v>
      </c>
    </row>
    <row r="170" spans="1:7" x14ac:dyDescent="0.25">
      <c r="A170" s="28">
        <v>20</v>
      </c>
      <c r="B170" s="121" t="s">
        <v>26</v>
      </c>
      <c r="C170" s="119" t="s">
        <v>9</v>
      </c>
      <c r="D170" s="136">
        <v>60</v>
      </c>
      <c r="E170" s="181">
        <v>1.96</v>
      </c>
      <c r="F170" s="18">
        <f t="shared" si="3"/>
        <v>117.6</v>
      </c>
      <c r="G170" s="71">
        <v>0.24</v>
      </c>
    </row>
    <row r="171" spans="1:7" x14ac:dyDescent="0.25">
      <c r="A171" s="28">
        <v>21</v>
      </c>
      <c r="B171" s="121" t="s">
        <v>52</v>
      </c>
      <c r="C171" s="119" t="s">
        <v>9</v>
      </c>
      <c r="D171" s="136">
        <v>80</v>
      </c>
      <c r="E171" s="179">
        <v>2</v>
      </c>
      <c r="F171" s="18">
        <f t="shared" si="3"/>
        <v>160</v>
      </c>
      <c r="G171" s="71">
        <v>0.24</v>
      </c>
    </row>
    <row r="172" spans="1:7" x14ac:dyDescent="0.25">
      <c r="A172" s="28">
        <v>22</v>
      </c>
      <c r="B172" s="121" t="s">
        <v>275</v>
      </c>
      <c r="C172" s="119" t="s">
        <v>9</v>
      </c>
      <c r="D172" s="136">
        <v>80</v>
      </c>
      <c r="E172" s="181">
        <v>4.9400000000000004</v>
      </c>
      <c r="F172" s="18">
        <f t="shared" si="3"/>
        <v>395.20000000000005</v>
      </c>
      <c r="G172" s="71">
        <v>0.24</v>
      </c>
    </row>
    <row r="173" spans="1:7" s="8" customFormat="1" x14ac:dyDescent="0.25">
      <c r="A173" s="28">
        <v>23</v>
      </c>
      <c r="B173" s="121" t="s">
        <v>53</v>
      </c>
      <c r="C173" s="119" t="s">
        <v>9</v>
      </c>
      <c r="D173" s="136">
        <v>5</v>
      </c>
      <c r="E173" s="181">
        <v>6</v>
      </c>
      <c r="F173" s="18">
        <f t="shared" si="3"/>
        <v>30</v>
      </c>
      <c r="G173" s="71">
        <v>0.24</v>
      </c>
    </row>
    <row r="174" spans="1:7" x14ac:dyDescent="0.25">
      <c r="A174" s="28">
        <v>24</v>
      </c>
      <c r="B174" s="121" t="s">
        <v>32</v>
      </c>
      <c r="C174" s="119" t="s">
        <v>9</v>
      </c>
      <c r="D174" s="136">
        <v>70</v>
      </c>
      <c r="E174" s="181">
        <v>2.84</v>
      </c>
      <c r="F174" s="18">
        <f t="shared" si="3"/>
        <v>198.79999999999998</v>
      </c>
      <c r="G174" s="71">
        <v>0.24</v>
      </c>
    </row>
    <row r="175" spans="1:7" x14ac:dyDescent="0.25">
      <c r="A175" s="28">
        <v>25</v>
      </c>
      <c r="B175" s="121" t="s">
        <v>38</v>
      </c>
      <c r="C175" s="119" t="s">
        <v>9</v>
      </c>
      <c r="D175" s="136">
        <v>20</v>
      </c>
      <c r="E175" s="181">
        <v>3.75</v>
      </c>
      <c r="F175" s="18">
        <f t="shared" si="3"/>
        <v>75</v>
      </c>
      <c r="G175" s="71">
        <v>0.24</v>
      </c>
    </row>
    <row r="176" spans="1:7" x14ac:dyDescent="0.25">
      <c r="A176" s="28">
        <v>26</v>
      </c>
      <c r="B176" s="121" t="s">
        <v>200</v>
      </c>
      <c r="C176" s="119" t="s">
        <v>9</v>
      </c>
      <c r="D176" s="136">
        <v>1</v>
      </c>
      <c r="E176" s="181">
        <v>1.47</v>
      </c>
      <c r="F176" s="18">
        <f t="shared" si="3"/>
        <v>1.47</v>
      </c>
      <c r="G176" s="71">
        <v>0.24</v>
      </c>
    </row>
    <row r="177" spans="1:7" x14ac:dyDescent="0.25">
      <c r="A177" s="28">
        <v>27</v>
      </c>
      <c r="B177" s="121" t="s">
        <v>33</v>
      </c>
      <c r="C177" s="119" t="s">
        <v>34</v>
      </c>
      <c r="D177" s="136">
        <v>70</v>
      </c>
      <c r="E177" s="181">
        <v>1.1599999999999999</v>
      </c>
      <c r="F177" s="18">
        <f t="shared" si="3"/>
        <v>81.199999999999989</v>
      </c>
      <c r="G177" s="71">
        <v>0.24</v>
      </c>
    </row>
    <row r="178" spans="1:7" x14ac:dyDescent="0.25">
      <c r="A178" s="28">
        <v>28</v>
      </c>
      <c r="B178" s="121" t="s">
        <v>63</v>
      </c>
      <c r="C178" s="119" t="s">
        <v>9</v>
      </c>
      <c r="D178" s="136">
        <v>50</v>
      </c>
      <c r="E178" s="181">
        <v>1.47</v>
      </c>
      <c r="F178" s="18">
        <f t="shared" si="3"/>
        <v>73.5</v>
      </c>
      <c r="G178" s="71">
        <v>0.24</v>
      </c>
    </row>
    <row r="179" spans="1:7" x14ac:dyDescent="0.25">
      <c r="A179" s="28">
        <v>29</v>
      </c>
      <c r="B179" s="121" t="s">
        <v>54</v>
      </c>
      <c r="C179" s="119" t="s">
        <v>9</v>
      </c>
      <c r="D179" s="136">
        <v>2</v>
      </c>
      <c r="E179" s="181">
        <v>9.48</v>
      </c>
      <c r="F179" s="18">
        <f t="shared" si="3"/>
        <v>18.96</v>
      </c>
      <c r="G179" s="71">
        <v>0.24</v>
      </c>
    </row>
    <row r="180" spans="1:7" x14ac:dyDescent="0.25">
      <c r="A180" s="28">
        <v>30</v>
      </c>
      <c r="B180" s="121" t="s">
        <v>55</v>
      </c>
      <c r="C180" s="119" t="s">
        <v>9</v>
      </c>
      <c r="D180" s="136">
        <v>15</v>
      </c>
      <c r="E180" s="181">
        <v>2.81</v>
      </c>
      <c r="F180" s="18">
        <f t="shared" si="3"/>
        <v>42.15</v>
      </c>
      <c r="G180" s="71">
        <v>0.24</v>
      </c>
    </row>
    <row r="181" spans="1:7" x14ac:dyDescent="0.25">
      <c r="A181" s="28">
        <v>31</v>
      </c>
      <c r="B181" s="121" t="s">
        <v>47</v>
      </c>
      <c r="C181" s="119" t="s">
        <v>9</v>
      </c>
      <c r="D181" s="136">
        <v>15</v>
      </c>
      <c r="E181" s="181">
        <v>3.39</v>
      </c>
      <c r="F181" s="18">
        <f t="shared" si="3"/>
        <v>50.85</v>
      </c>
      <c r="G181" s="71">
        <v>0.24</v>
      </c>
    </row>
    <row r="182" spans="1:7" ht="25.5" x14ac:dyDescent="0.25">
      <c r="A182" s="28">
        <v>32</v>
      </c>
      <c r="B182" s="121" t="s">
        <v>199</v>
      </c>
      <c r="C182" s="119" t="s">
        <v>9</v>
      </c>
      <c r="D182" s="136">
        <v>10</v>
      </c>
      <c r="E182" s="181">
        <v>5.39</v>
      </c>
      <c r="F182" s="18">
        <f t="shared" si="3"/>
        <v>53.9</v>
      </c>
      <c r="G182" s="71">
        <v>0.24</v>
      </c>
    </row>
    <row r="183" spans="1:7" x14ac:dyDescent="0.25">
      <c r="A183" s="28">
        <v>33</v>
      </c>
      <c r="B183" s="121" t="s">
        <v>67</v>
      </c>
      <c r="C183" s="119" t="s">
        <v>9</v>
      </c>
      <c r="D183" s="136">
        <v>1</v>
      </c>
      <c r="E183" s="181">
        <v>120</v>
      </c>
      <c r="F183" s="18">
        <f t="shared" si="3"/>
        <v>120</v>
      </c>
      <c r="G183" s="71">
        <v>0.24</v>
      </c>
    </row>
    <row r="184" spans="1:7" x14ac:dyDescent="0.25">
      <c r="A184" s="28">
        <v>34</v>
      </c>
      <c r="B184" s="121" t="s">
        <v>157</v>
      </c>
      <c r="C184" s="119" t="s">
        <v>9</v>
      </c>
      <c r="D184" s="136">
        <v>2</v>
      </c>
      <c r="E184" s="181">
        <v>20</v>
      </c>
      <c r="F184" s="18">
        <f t="shared" si="3"/>
        <v>40</v>
      </c>
      <c r="G184" s="71">
        <v>0.24</v>
      </c>
    </row>
    <row r="185" spans="1:7" ht="25.5" x14ac:dyDescent="0.25">
      <c r="A185" s="28">
        <v>35</v>
      </c>
      <c r="B185" s="121" t="s">
        <v>68</v>
      </c>
      <c r="C185" s="119" t="s">
        <v>69</v>
      </c>
      <c r="D185" s="136">
        <v>300</v>
      </c>
      <c r="E185" s="181">
        <v>4.62</v>
      </c>
      <c r="F185" s="18">
        <f t="shared" si="3"/>
        <v>1386</v>
      </c>
      <c r="G185" s="71">
        <v>0.24</v>
      </c>
    </row>
    <row r="186" spans="1:7" ht="25.5" x14ac:dyDescent="0.25">
      <c r="A186" s="28">
        <v>36</v>
      </c>
      <c r="B186" s="121" t="s">
        <v>277</v>
      </c>
      <c r="C186" s="119" t="s">
        <v>9</v>
      </c>
      <c r="D186" s="136">
        <v>30</v>
      </c>
      <c r="E186" s="181">
        <v>3.68</v>
      </c>
      <c r="F186" s="18">
        <f t="shared" si="3"/>
        <v>110.4</v>
      </c>
      <c r="G186" s="71">
        <v>0.24</v>
      </c>
    </row>
    <row r="187" spans="1:7" x14ac:dyDescent="0.25">
      <c r="A187" s="28">
        <v>37</v>
      </c>
      <c r="B187" s="121" t="s">
        <v>192</v>
      </c>
      <c r="C187" s="119" t="s">
        <v>9</v>
      </c>
      <c r="D187" s="136">
        <v>10</v>
      </c>
      <c r="E187" s="181">
        <v>3</v>
      </c>
      <c r="F187" s="18">
        <f t="shared" si="3"/>
        <v>30</v>
      </c>
      <c r="G187" s="71">
        <v>0.24</v>
      </c>
    </row>
    <row r="188" spans="1:7" ht="25.5" x14ac:dyDescent="0.25">
      <c r="A188" s="28">
        <v>38</v>
      </c>
      <c r="B188" s="121" t="s">
        <v>201</v>
      </c>
      <c r="C188" s="119" t="s">
        <v>9</v>
      </c>
      <c r="D188" s="136">
        <v>10</v>
      </c>
      <c r="E188" s="181">
        <v>12</v>
      </c>
      <c r="F188" s="18">
        <f t="shared" si="3"/>
        <v>120</v>
      </c>
      <c r="G188" s="71">
        <v>0.24</v>
      </c>
    </row>
    <row r="189" spans="1:7" ht="25.5" x14ac:dyDescent="0.25">
      <c r="A189" s="28">
        <v>39</v>
      </c>
      <c r="B189" s="121" t="s">
        <v>202</v>
      </c>
      <c r="C189" s="119" t="s">
        <v>9</v>
      </c>
      <c r="D189" s="136">
        <v>140</v>
      </c>
      <c r="E189" s="181">
        <v>3.5</v>
      </c>
      <c r="F189" s="18">
        <f t="shared" si="3"/>
        <v>490</v>
      </c>
      <c r="G189" s="71">
        <v>0.24</v>
      </c>
    </row>
    <row r="190" spans="1:7" x14ac:dyDescent="0.25">
      <c r="A190" s="28">
        <v>40</v>
      </c>
      <c r="B190" s="121" t="s">
        <v>203</v>
      </c>
      <c r="C190" s="119" t="s">
        <v>9</v>
      </c>
      <c r="D190" s="136">
        <v>5</v>
      </c>
      <c r="E190" s="181">
        <v>16.190000000000001</v>
      </c>
      <c r="F190" s="18">
        <f t="shared" si="3"/>
        <v>80.95</v>
      </c>
      <c r="G190" s="71">
        <v>0.24</v>
      </c>
    </row>
    <row r="191" spans="1:7" x14ac:dyDescent="0.25">
      <c r="A191" s="28">
        <v>41</v>
      </c>
      <c r="B191" s="121" t="s">
        <v>166</v>
      </c>
      <c r="C191" s="119" t="s">
        <v>9</v>
      </c>
      <c r="D191" s="136">
        <v>1</v>
      </c>
      <c r="E191" s="181">
        <v>13.11</v>
      </c>
      <c r="F191" s="18">
        <f t="shared" si="3"/>
        <v>13.11</v>
      </c>
      <c r="G191" s="71">
        <v>0.24</v>
      </c>
    </row>
    <row r="192" spans="1:7" ht="25.5" x14ac:dyDescent="0.25">
      <c r="A192" s="28">
        <v>42</v>
      </c>
      <c r="B192" s="121" t="s">
        <v>189</v>
      </c>
      <c r="C192" s="119" t="s">
        <v>9</v>
      </c>
      <c r="D192" s="136">
        <v>50</v>
      </c>
      <c r="E192" s="181">
        <v>0.9</v>
      </c>
      <c r="F192" s="18">
        <f t="shared" si="3"/>
        <v>45</v>
      </c>
      <c r="G192" s="71">
        <v>0.24</v>
      </c>
    </row>
    <row r="193" spans="1:7" ht="38.25" x14ac:dyDescent="0.25">
      <c r="A193" s="28">
        <v>43</v>
      </c>
      <c r="B193" s="121" t="s">
        <v>293</v>
      </c>
      <c r="C193" s="119" t="s">
        <v>10</v>
      </c>
      <c r="D193" s="136">
        <v>600</v>
      </c>
      <c r="E193" s="181">
        <v>1.83</v>
      </c>
      <c r="F193" s="18">
        <f t="shared" si="3"/>
        <v>1098</v>
      </c>
      <c r="G193" s="71">
        <v>0.24</v>
      </c>
    </row>
    <row r="194" spans="1:7" ht="38.25" x14ac:dyDescent="0.25">
      <c r="A194" s="28">
        <v>44</v>
      </c>
      <c r="B194" s="121" t="s">
        <v>204</v>
      </c>
      <c r="C194" s="119" t="s">
        <v>9</v>
      </c>
      <c r="D194" s="136">
        <v>10</v>
      </c>
      <c r="E194" s="181">
        <v>25.09</v>
      </c>
      <c r="F194" s="18">
        <f t="shared" si="3"/>
        <v>250.9</v>
      </c>
      <c r="G194" s="71">
        <v>0.24</v>
      </c>
    </row>
    <row r="195" spans="1:7" ht="38.25" x14ac:dyDescent="0.25">
      <c r="A195" s="28">
        <v>45</v>
      </c>
      <c r="B195" s="121" t="s">
        <v>190</v>
      </c>
      <c r="C195" s="119" t="s">
        <v>9</v>
      </c>
      <c r="D195" s="136">
        <v>10</v>
      </c>
      <c r="E195" s="181">
        <v>12.93</v>
      </c>
      <c r="F195" s="18">
        <f t="shared" si="3"/>
        <v>129.30000000000001</v>
      </c>
      <c r="G195" s="71">
        <v>0.24</v>
      </c>
    </row>
    <row r="196" spans="1:7" ht="63.75" x14ac:dyDescent="0.25">
      <c r="A196" s="28">
        <v>46</v>
      </c>
      <c r="B196" s="121" t="s">
        <v>205</v>
      </c>
      <c r="C196" s="119" t="s">
        <v>9</v>
      </c>
      <c r="D196" s="136">
        <v>4</v>
      </c>
      <c r="E196" s="181">
        <v>8.81</v>
      </c>
      <c r="F196" s="18">
        <f t="shared" si="3"/>
        <v>35.24</v>
      </c>
      <c r="G196" s="71">
        <v>0.24</v>
      </c>
    </row>
    <row r="197" spans="1:7" ht="51.75" thickBot="1" x14ac:dyDescent="0.3">
      <c r="A197" s="28">
        <v>47</v>
      </c>
      <c r="B197" s="121" t="s">
        <v>214</v>
      </c>
      <c r="C197" s="119" t="s">
        <v>9</v>
      </c>
      <c r="D197" s="209">
        <v>4</v>
      </c>
      <c r="E197" s="181">
        <v>11.29</v>
      </c>
      <c r="F197" s="18">
        <f t="shared" si="3"/>
        <v>45.16</v>
      </c>
      <c r="G197" s="71">
        <v>0.24</v>
      </c>
    </row>
    <row r="198" spans="1:7" ht="39" thickBot="1" x14ac:dyDescent="0.3">
      <c r="A198" s="33">
        <v>48</v>
      </c>
      <c r="B198" s="190" t="s">
        <v>279</v>
      </c>
      <c r="C198" s="119" t="s">
        <v>9</v>
      </c>
      <c r="D198" s="165">
        <v>10</v>
      </c>
      <c r="E198" s="181">
        <v>1.5</v>
      </c>
      <c r="F198" s="32">
        <f t="shared" si="3"/>
        <v>15</v>
      </c>
      <c r="G198" s="71">
        <v>0.24</v>
      </c>
    </row>
    <row r="199" spans="1:7" s="111" customFormat="1" ht="18" customHeight="1" x14ac:dyDescent="0.25">
      <c r="A199" s="213" t="s">
        <v>308</v>
      </c>
      <c r="B199" s="214"/>
      <c r="C199" s="214"/>
      <c r="D199" s="214"/>
      <c r="E199" s="215"/>
      <c r="F199" s="60">
        <f>SUM(F155,F159,F165:F167)</f>
        <v>1112.5</v>
      </c>
      <c r="G199" s="65"/>
    </row>
    <row r="200" spans="1:7" s="111" customFormat="1" ht="16.5" customHeight="1" x14ac:dyDescent="0.25">
      <c r="A200" s="213" t="s">
        <v>309</v>
      </c>
      <c r="B200" s="214"/>
      <c r="C200" s="214"/>
      <c r="D200" s="214"/>
      <c r="E200" s="215"/>
      <c r="F200" s="59">
        <f>SUM(F151:F154,F156:F158,F160:F164,F168:F198)</f>
        <v>15223.31</v>
      </c>
      <c r="G200" s="66"/>
    </row>
    <row r="201" spans="1:7" s="111" customFormat="1" ht="15.75" customHeight="1" x14ac:dyDescent="0.25">
      <c r="A201" s="213" t="s">
        <v>228</v>
      </c>
      <c r="B201" s="214"/>
      <c r="C201" s="214"/>
      <c r="D201" s="214"/>
      <c r="E201" s="215"/>
      <c r="F201" s="59">
        <f>ROUND(F199*6%,2)</f>
        <v>66.75</v>
      </c>
      <c r="G201" s="66"/>
    </row>
    <row r="202" spans="1:7" s="111" customFormat="1" ht="15.75" customHeight="1" x14ac:dyDescent="0.25">
      <c r="A202" s="213" t="s">
        <v>229</v>
      </c>
      <c r="B202" s="214"/>
      <c r="C202" s="214"/>
      <c r="D202" s="214"/>
      <c r="E202" s="215"/>
      <c r="F202" s="59">
        <f>ROUND(F200*24%,2)</f>
        <v>3653.59</v>
      </c>
      <c r="G202" s="66"/>
    </row>
    <row r="203" spans="1:7" s="111" customFormat="1" ht="15.75" customHeight="1" x14ac:dyDescent="0.25">
      <c r="A203" s="213" t="s">
        <v>310</v>
      </c>
      <c r="B203" s="214"/>
      <c r="C203" s="214"/>
      <c r="D203" s="214"/>
      <c r="E203" s="215"/>
      <c r="F203" s="58">
        <f>SUM(F199:F200)</f>
        <v>16335.81</v>
      </c>
      <c r="G203" s="66"/>
    </row>
    <row r="204" spans="1:7" s="111" customFormat="1" ht="15.75" customHeight="1" x14ac:dyDescent="0.25">
      <c r="A204" s="213" t="s">
        <v>193</v>
      </c>
      <c r="B204" s="214"/>
      <c r="C204" s="214"/>
      <c r="D204" s="214"/>
      <c r="E204" s="215"/>
      <c r="F204" s="59">
        <f>SUM(F201:F202)</f>
        <v>3720.34</v>
      </c>
      <c r="G204" s="66"/>
    </row>
    <row r="205" spans="1:7" s="111" customFormat="1" ht="15.75" customHeight="1" thickBot="1" x14ac:dyDescent="0.3">
      <c r="A205" s="216" t="s">
        <v>311</v>
      </c>
      <c r="B205" s="217"/>
      <c r="C205" s="217"/>
      <c r="D205" s="217"/>
      <c r="E205" s="218"/>
      <c r="F205" s="59">
        <f>SUM(F203:F204)</f>
        <v>20056.150000000001</v>
      </c>
      <c r="G205" s="67"/>
    </row>
    <row r="206" spans="1:7" s="118" customFormat="1" x14ac:dyDescent="0.25">
      <c r="A206" s="75"/>
      <c r="B206" s="76"/>
      <c r="C206" s="76"/>
      <c r="D206" s="200"/>
      <c r="E206" s="162"/>
      <c r="F206" s="50"/>
      <c r="G206" s="62"/>
    </row>
    <row r="207" spans="1:7" s="118" customFormat="1" x14ac:dyDescent="0.25">
      <c r="A207" s="75"/>
      <c r="B207" s="76"/>
      <c r="C207" s="76"/>
      <c r="D207" s="200"/>
      <c r="E207" s="162"/>
      <c r="F207" s="50"/>
      <c r="G207" s="62"/>
    </row>
    <row r="208" spans="1:7" s="15" customFormat="1" x14ac:dyDescent="0.25">
      <c r="A208" s="75"/>
      <c r="B208" s="76"/>
      <c r="C208" s="76"/>
      <c r="D208" s="200" t="s">
        <v>230</v>
      </c>
      <c r="E208" s="162"/>
      <c r="F208" s="50"/>
      <c r="G208" s="62"/>
    </row>
    <row r="209" spans="1:7" s="15" customFormat="1" ht="15.75" thickBot="1" x14ac:dyDescent="0.3">
      <c r="A209" s="75"/>
      <c r="B209" s="76"/>
      <c r="C209" s="76"/>
      <c r="D209" s="200"/>
      <c r="E209" s="162"/>
      <c r="F209" s="50"/>
      <c r="G209" s="62"/>
    </row>
    <row r="210" spans="1:7" ht="16.5" thickBot="1" x14ac:dyDescent="0.3">
      <c r="A210" s="210" t="s">
        <v>219</v>
      </c>
      <c r="B210" s="211"/>
      <c r="C210" s="211"/>
      <c r="D210" s="211"/>
      <c r="E210" s="211"/>
      <c r="F210" s="211"/>
      <c r="G210" s="212"/>
    </row>
    <row r="211" spans="1:7" ht="39" thickBot="1" x14ac:dyDescent="0.3">
      <c r="A211" s="19" t="s">
        <v>0</v>
      </c>
      <c r="B211" s="20" t="s">
        <v>1</v>
      </c>
      <c r="C211" s="20" t="s">
        <v>2</v>
      </c>
      <c r="D211" s="20" t="s">
        <v>3</v>
      </c>
      <c r="E211" s="161" t="s">
        <v>12</v>
      </c>
      <c r="F211" s="21" t="s">
        <v>60</v>
      </c>
      <c r="G211" s="129" t="s">
        <v>227</v>
      </c>
    </row>
    <row r="212" spans="1:7" ht="44.25" customHeight="1" x14ac:dyDescent="0.25">
      <c r="A212" s="22">
        <v>1</v>
      </c>
      <c r="B212" s="132" t="s">
        <v>18</v>
      </c>
      <c r="C212" s="133" t="s">
        <v>19</v>
      </c>
      <c r="D212" s="133">
        <v>48</v>
      </c>
      <c r="E212" s="184">
        <v>4.62</v>
      </c>
      <c r="F212" s="23">
        <f t="shared" ref="F212:F222" si="4">D212*E212</f>
        <v>221.76</v>
      </c>
      <c r="G212" s="80">
        <v>0.24</v>
      </c>
    </row>
    <row r="213" spans="1:7" ht="24.75" customHeight="1" x14ac:dyDescent="0.25">
      <c r="A213" s="17">
        <v>2</v>
      </c>
      <c r="B213" s="185" t="s">
        <v>22</v>
      </c>
      <c r="C213" s="2" t="s">
        <v>23</v>
      </c>
      <c r="D213" s="136">
        <v>24</v>
      </c>
      <c r="E213" s="183">
        <v>3</v>
      </c>
      <c r="F213" s="23">
        <f t="shared" si="4"/>
        <v>72</v>
      </c>
      <c r="G213" s="81">
        <v>0.06</v>
      </c>
    </row>
    <row r="214" spans="1:7" x14ac:dyDescent="0.25">
      <c r="A214" s="17">
        <v>3</v>
      </c>
      <c r="B214" s="185" t="s">
        <v>40</v>
      </c>
      <c r="C214" s="2" t="s">
        <v>9</v>
      </c>
      <c r="D214" s="136">
        <v>30</v>
      </c>
      <c r="E214" s="183">
        <v>2.06</v>
      </c>
      <c r="F214" s="23">
        <f t="shared" si="4"/>
        <v>61.800000000000004</v>
      </c>
      <c r="G214" s="81">
        <v>0.24</v>
      </c>
    </row>
    <row r="215" spans="1:7" x14ac:dyDescent="0.25">
      <c r="A215" s="17">
        <v>4</v>
      </c>
      <c r="B215" s="185" t="s">
        <v>27</v>
      </c>
      <c r="C215" s="2" t="s">
        <v>9</v>
      </c>
      <c r="D215" s="136">
        <v>24</v>
      </c>
      <c r="E215" s="183">
        <v>1.4</v>
      </c>
      <c r="F215" s="23">
        <f t="shared" si="4"/>
        <v>33.599999999999994</v>
      </c>
      <c r="G215" s="81">
        <v>0.06</v>
      </c>
    </row>
    <row r="216" spans="1:7" ht="25.5" x14ac:dyDescent="0.25">
      <c r="A216" s="17">
        <v>5</v>
      </c>
      <c r="B216" s="185" t="s">
        <v>24</v>
      </c>
      <c r="C216" s="2" t="s">
        <v>23</v>
      </c>
      <c r="D216" s="136">
        <v>3</v>
      </c>
      <c r="E216" s="183">
        <v>5.31</v>
      </c>
      <c r="F216" s="23">
        <f t="shared" si="4"/>
        <v>15.93</v>
      </c>
      <c r="G216" s="81">
        <v>0.24</v>
      </c>
    </row>
    <row r="217" spans="1:7" x14ac:dyDescent="0.25">
      <c r="A217" s="17">
        <v>6</v>
      </c>
      <c r="B217" s="185" t="s">
        <v>63</v>
      </c>
      <c r="C217" s="2" t="s">
        <v>9</v>
      </c>
      <c r="D217" s="136">
        <v>3</v>
      </c>
      <c r="E217" s="183">
        <v>1.47</v>
      </c>
      <c r="F217" s="23">
        <f t="shared" si="4"/>
        <v>4.41</v>
      </c>
      <c r="G217" s="81">
        <v>0.24</v>
      </c>
    </row>
    <row r="218" spans="1:7" x14ac:dyDescent="0.25">
      <c r="A218" s="17">
        <v>7</v>
      </c>
      <c r="B218" s="185" t="s">
        <v>254</v>
      </c>
      <c r="C218" s="2" t="s">
        <v>259</v>
      </c>
      <c r="D218" s="136">
        <v>24</v>
      </c>
      <c r="E218" s="183">
        <v>0.56000000000000005</v>
      </c>
      <c r="F218" s="23">
        <f t="shared" si="4"/>
        <v>13.440000000000001</v>
      </c>
      <c r="G218" s="81">
        <v>0.24</v>
      </c>
    </row>
    <row r="219" spans="1:7" x14ac:dyDescent="0.25">
      <c r="A219" s="17">
        <v>8</v>
      </c>
      <c r="B219" s="185" t="s">
        <v>131</v>
      </c>
      <c r="C219" s="3" t="s">
        <v>9</v>
      </c>
      <c r="D219" s="125">
        <v>8</v>
      </c>
      <c r="E219" s="183">
        <v>17.399999999999999</v>
      </c>
      <c r="F219" s="23">
        <f t="shared" si="4"/>
        <v>139.19999999999999</v>
      </c>
      <c r="G219" s="81">
        <v>0.24</v>
      </c>
    </row>
    <row r="220" spans="1:7" ht="25.5" x14ac:dyDescent="0.25">
      <c r="A220" s="17">
        <v>9</v>
      </c>
      <c r="B220" s="185" t="s">
        <v>16</v>
      </c>
      <c r="C220" s="2" t="s">
        <v>10</v>
      </c>
      <c r="D220" s="136">
        <v>50</v>
      </c>
      <c r="E220" s="183">
        <v>1.95</v>
      </c>
      <c r="F220" s="23">
        <f t="shared" si="4"/>
        <v>97.5</v>
      </c>
      <c r="G220" s="81">
        <v>0.24</v>
      </c>
    </row>
    <row r="221" spans="1:7" x14ac:dyDescent="0.25">
      <c r="A221" s="17">
        <v>10</v>
      </c>
      <c r="B221" s="138" t="s">
        <v>167</v>
      </c>
      <c r="C221" s="2" t="s">
        <v>9</v>
      </c>
      <c r="D221" s="136">
        <v>26</v>
      </c>
      <c r="E221" s="183">
        <v>3.3</v>
      </c>
      <c r="F221" s="23">
        <f t="shared" si="4"/>
        <v>85.8</v>
      </c>
      <c r="G221" s="81">
        <v>0.24</v>
      </c>
    </row>
    <row r="222" spans="1:7" ht="26.25" thickBot="1" x14ac:dyDescent="0.3">
      <c r="A222" s="30">
        <v>11</v>
      </c>
      <c r="B222" s="34" t="s">
        <v>280</v>
      </c>
      <c r="C222" s="31" t="s">
        <v>259</v>
      </c>
      <c r="D222" s="31">
        <v>24</v>
      </c>
      <c r="E222" s="182">
        <v>1.49</v>
      </c>
      <c r="F222" s="23">
        <f t="shared" si="4"/>
        <v>35.76</v>
      </c>
      <c r="G222" s="82">
        <v>0.24</v>
      </c>
    </row>
    <row r="223" spans="1:7" s="111" customFormat="1" ht="18" customHeight="1" x14ac:dyDescent="0.25">
      <c r="A223" s="213" t="s">
        <v>312</v>
      </c>
      <c r="B223" s="214"/>
      <c r="C223" s="214"/>
      <c r="D223" s="214"/>
      <c r="E223" s="215"/>
      <c r="F223" s="60">
        <f>SUM(F213,F215)</f>
        <v>105.6</v>
      </c>
      <c r="G223" s="65"/>
    </row>
    <row r="224" spans="1:7" s="111" customFormat="1" ht="16.5" customHeight="1" x14ac:dyDescent="0.25">
      <c r="A224" s="213" t="s">
        <v>313</v>
      </c>
      <c r="B224" s="214"/>
      <c r="C224" s="214"/>
      <c r="D224" s="214"/>
      <c r="E224" s="215"/>
      <c r="F224" s="59">
        <f>SUM(F212,F214,F216:F222)</f>
        <v>675.59999999999991</v>
      </c>
      <c r="G224" s="66"/>
    </row>
    <row r="225" spans="1:7" s="111" customFormat="1" ht="15.75" customHeight="1" x14ac:dyDescent="0.25">
      <c r="A225" s="213" t="s">
        <v>228</v>
      </c>
      <c r="B225" s="214"/>
      <c r="C225" s="214"/>
      <c r="D225" s="214"/>
      <c r="E225" s="215"/>
      <c r="F225" s="59">
        <f>ROUND(F223*6%,2)</f>
        <v>6.34</v>
      </c>
      <c r="G225" s="66"/>
    </row>
    <row r="226" spans="1:7" s="111" customFormat="1" ht="15.75" customHeight="1" x14ac:dyDescent="0.25">
      <c r="A226" s="213" t="s">
        <v>229</v>
      </c>
      <c r="B226" s="214"/>
      <c r="C226" s="214"/>
      <c r="D226" s="214"/>
      <c r="E226" s="215"/>
      <c r="F226" s="59">
        <f>ROUND(F224*24%,2)</f>
        <v>162.13999999999999</v>
      </c>
      <c r="G226" s="66"/>
    </row>
    <row r="227" spans="1:7" s="111" customFormat="1" ht="15.75" customHeight="1" x14ac:dyDescent="0.25">
      <c r="A227" s="213" t="s">
        <v>314</v>
      </c>
      <c r="B227" s="214"/>
      <c r="C227" s="214"/>
      <c r="D227" s="214"/>
      <c r="E227" s="215"/>
      <c r="F227" s="58">
        <f>SUM(F223:F224)</f>
        <v>781.19999999999993</v>
      </c>
      <c r="G227" s="66"/>
    </row>
    <row r="228" spans="1:7" s="111" customFormat="1" ht="15.75" customHeight="1" x14ac:dyDescent="0.25">
      <c r="A228" s="213" t="s">
        <v>193</v>
      </c>
      <c r="B228" s="214"/>
      <c r="C228" s="214"/>
      <c r="D228" s="214"/>
      <c r="E228" s="215"/>
      <c r="F228" s="59">
        <f>SUM(F225:F226)</f>
        <v>168.48</v>
      </c>
      <c r="G228" s="66"/>
    </row>
    <row r="229" spans="1:7" s="111" customFormat="1" ht="15.75" customHeight="1" thickBot="1" x14ac:dyDescent="0.3">
      <c r="A229" s="216" t="s">
        <v>315</v>
      </c>
      <c r="B229" s="217"/>
      <c r="C229" s="217"/>
      <c r="D229" s="217"/>
      <c r="E229" s="218"/>
      <c r="F229" s="59">
        <f>SUM(F227:F228)</f>
        <v>949.68</v>
      </c>
      <c r="G229" s="67"/>
    </row>
    <row r="230" spans="1:7" s="61" customFormat="1" x14ac:dyDescent="0.25">
      <c r="A230" s="45"/>
      <c r="B230" s="46"/>
      <c r="C230" s="46"/>
      <c r="D230" s="46"/>
      <c r="E230" s="90"/>
      <c r="F230" s="49"/>
      <c r="G230" s="62"/>
    </row>
    <row r="231" spans="1:7" s="118" customFormat="1" ht="15.75" thickBot="1" x14ac:dyDescent="0.3">
      <c r="A231" s="75"/>
      <c r="B231" s="76"/>
      <c r="C231" s="76"/>
      <c r="D231" s="200"/>
      <c r="E231" s="79"/>
      <c r="F231" s="50"/>
      <c r="G231" s="62"/>
    </row>
    <row r="232" spans="1:7" s="118" customFormat="1" ht="16.5" thickBot="1" x14ac:dyDescent="0.3">
      <c r="A232" s="210" t="s">
        <v>220</v>
      </c>
      <c r="B232" s="211"/>
      <c r="C232" s="211"/>
      <c r="D232" s="211"/>
      <c r="E232" s="211"/>
      <c r="F232" s="211"/>
      <c r="G232" s="212"/>
    </row>
    <row r="233" spans="1:7" s="118" customFormat="1" ht="39.75" thickBot="1" x14ac:dyDescent="0.3">
      <c r="A233" s="19" t="s">
        <v>0</v>
      </c>
      <c r="B233" s="20" t="s">
        <v>1</v>
      </c>
      <c r="C233" s="20" t="s">
        <v>2</v>
      </c>
      <c r="D233" s="20" t="s">
        <v>3</v>
      </c>
      <c r="E233" s="161" t="s">
        <v>12</v>
      </c>
      <c r="F233" s="21" t="s">
        <v>60</v>
      </c>
      <c r="G233" s="152" t="s">
        <v>227</v>
      </c>
    </row>
    <row r="234" spans="1:7" s="118" customFormat="1" x14ac:dyDescent="0.25">
      <c r="A234" s="123">
        <v>1</v>
      </c>
      <c r="B234" s="132" t="s">
        <v>261</v>
      </c>
      <c r="C234" s="139" t="s">
        <v>183</v>
      </c>
      <c r="D234" s="126">
        <v>10</v>
      </c>
      <c r="E234" s="186">
        <v>1.74</v>
      </c>
      <c r="F234" s="23">
        <f>D234*E234</f>
        <v>17.399999999999999</v>
      </c>
      <c r="G234" s="81">
        <v>0.24</v>
      </c>
    </row>
    <row r="235" spans="1:7" s="118" customFormat="1" x14ac:dyDescent="0.25">
      <c r="A235" s="122">
        <v>2</v>
      </c>
      <c r="B235" s="185" t="s">
        <v>281</v>
      </c>
      <c r="C235" s="136" t="s">
        <v>183</v>
      </c>
      <c r="D235" s="136">
        <v>60</v>
      </c>
      <c r="E235" s="187">
        <v>4.9000000000000004</v>
      </c>
      <c r="F235" s="23">
        <f t="shared" ref="F235:F254" si="5">D235*E235</f>
        <v>294</v>
      </c>
      <c r="G235" s="81">
        <v>0.24</v>
      </c>
    </row>
    <row r="236" spans="1:7" s="118" customFormat="1" x14ac:dyDescent="0.25">
      <c r="A236" s="123">
        <v>3</v>
      </c>
      <c r="B236" s="185" t="s">
        <v>240</v>
      </c>
      <c r="C236" s="144" t="s">
        <v>9</v>
      </c>
      <c r="D236" s="125">
        <v>7</v>
      </c>
      <c r="E236" s="187">
        <v>5.67</v>
      </c>
      <c r="F236" s="23">
        <f t="shared" si="5"/>
        <v>39.69</v>
      </c>
      <c r="G236" s="81">
        <v>0.24</v>
      </c>
    </row>
    <row r="237" spans="1:7" s="118" customFormat="1" x14ac:dyDescent="0.25">
      <c r="A237" s="122">
        <v>4</v>
      </c>
      <c r="B237" s="185" t="s">
        <v>241</v>
      </c>
      <c r="C237" s="144" t="s">
        <v>9</v>
      </c>
      <c r="D237" s="136">
        <v>15</v>
      </c>
      <c r="E237" s="187">
        <v>3</v>
      </c>
      <c r="F237" s="23">
        <f t="shared" si="5"/>
        <v>45</v>
      </c>
      <c r="G237" s="81">
        <v>0.06</v>
      </c>
    </row>
    <row r="238" spans="1:7" s="118" customFormat="1" x14ac:dyDescent="0.25">
      <c r="A238" s="123">
        <v>5</v>
      </c>
      <c r="B238" s="128" t="s">
        <v>168</v>
      </c>
      <c r="C238" s="144" t="s">
        <v>9</v>
      </c>
      <c r="D238" s="127">
        <v>30</v>
      </c>
      <c r="E238" s="187">
        <v>1.1599999999999999</v>
      </c>
      <c r="F238" s="23">
        <f t="shared" si="5"/>
        <v>34.799999999999997</v>
      </c>
      <c r="G238" s="81">
        <v>0.24</v>
      </c>
    </row>
    <row r="239" spans="1:7" s="118" customFormat="1" x14ac:dyDescent="0.25">
      <c r="A239" s="122">
        <v>6</v>
      </c>
      <c r="B239" s="128" t="s">
        <v>195</v>
      </c>
      <c r="C239" s="144" t="s">
        <v>10</v>
      </c>
      <c r="D239" s="127">
        <v>20</v>
      </c>
      <c r="E239" s="188">
        <v>6</v>
      </c>
      <c r="F239" s="23">
        <f t="shared" si="5"/>
        <v>120</v>
      </c>
      <c r="G239" s="81">
        <v>0.24</v>
      </c>
    </row>
    <row r="240" spans="1:7" s="118" customFormat="1" x14ac:dyDescent="0.25">
      <c r="A240" s="1">
        <v>7</v>
      </c>
      <c r="B240" s="128" t="s">
        <v>246</v>
      </c>
      <c r="C240" s="144" t="s">
        <v>249</v>
      </c>
      <c r="D240" s="127">
        <v>100</v>
      </c>
      <c r="E240" s="188">
        <v>9</v>
      </c>
      <c r="F240" s="23">
        <f t="shared" si="5"/>
        <v>900</v>
      </c>
      <c r="G240" s="81">
        <v>0.24</v>
      </c>
    </row>
    <row r="241" spans="1:7" s="118" customFormat="1" x14ac:dyDescent="0.25">
      <c r="A241" s="1">
        <v>8</v>
      </c>
      <c r="B241" s="128" t="s">
        <v>247</v>
      </c>
      <c r="C241" s="144" t="s">
        <v>249</v>
      </c>
      <c r="D241" s="127">
        <v>100</v>
      </c>
      <c r="E241" s="188">
        <v>10</v>
      </c>
      <c r="F241" s="23">
        <f t="shared" si="5"/>
        <v>1000</v>
      </c>
      <c r="G241" s="81">
        <v>0.24</v>
      </c>
    </row>
    <row r="242" spans="1:7" s="118" customFormat="1" x14ac:dyDescent="0.25">
      <c r="A242" s="1">
        <v>9</v>
      </c>
      <c r="B242" s="128" t="s">
        <v>248</v>
      </c>
      <c r="C242" s="144" t="s">
        <v>249</v>
      </c>
      <c r="D242" s="127">
        <v>100</v>
      </c>
      <c r="E242" s="188">
        <v>18</v>
      </c>
      <c r="F242" s="23">
        <f t="shared" si="5"/>
        <v>1800</v>
      </c>
      <c r="G242" s="81">
        <v>0.24</v>
      </c>
    </row>
    <row r="243" spans="1:7" s="118" customFormat="1" ht="31.5" customHeight="1" x14ac:dyDescent="0.25">
      <c r="A243" s="1">
        <v>10</v>
      </c>
      <c r="B243" s="128" t="s">
        <v>250</v>
      </c>
      <c r="C243" s="144" t="s">
        <v>249</v>
      </c>
      <c r="D243" s="127">
        <v>100</v>
      </c>
      <c r="E243" s="188">
        <v>5</v>
      </c>
      <c r="F243" s="23">
        <f t="shared" si="5"/>
        <v>500</v>
      </c>
      <c r="G243" s="81">
        <v>0.24</v>
      </c>
    </row>
    <row r="244" spans="1:7" s="118" customFormat="1" ht="32.25" customHeight="1" x14ac:dyDescent="0.25">
      <c r="A244" s="1">
        <v>11</v>
      </c>
      <c r="B244" s="128" t="s">
        <v>251</v>
      </c>
      <c r="C244" s="144" t="s">
        <v>249</v>
      </c>
      <c r="D244" s="127">
        <v>100</v>
      </c>
      <c r="E244" s="188">
        <v>6</v>
      </c>
      <c r="F244" s="23">
        <f t="shared" si="5"/>
        <v>600</v>
      </c>
      <c r="G244" s="81">
        <v>0.24</v>
      </c>
    </row>
    <row r="245" spans="1:7" s="118" customFormat="1" ht="31.5" customHeight="1" x14ac:dyDescent="0.25">
      <c r="A245" s="1">
        <v>12</v>
      </c>
      <c r="B245" s="128" t="s">
        <v>252</v>
      </c>
      <c r="C245" s="144" t="s">
        <v>249</v>
      </c>
      <c r="D245" s="127">
        <v>100</v>
      </c>
      <c r="E245" s="188">
        <v>8</v>
      </c>
      <c r="F245" s="23">
        <f t="shared" si="5"/>
        <v>800</v>
      </c>
      <c r="G245" s="81">
        <v>0.24</v>
      </c>
    </row>
    <row r="246" spans="1:7" s="118" customFormat="1" x14ac:dyDescent="0.25">
      <c r="A246" s="1">
        <v>13</v>
      </c>
      <c r="B246" s="128" t="s">
        <v>233</v>
      </c>
      <c r="C246" s="144" t="s">
        <v>10</v>
      </c>
      <c r="D246" s="127">
        <v>60</v>
      </c>
      <c r="E246" s="188">
        <v>3.3</v>
      </c>
      <c r="F246" s="23">
        <f t="shared" si="5"/>
        <v>198</v>
      </c>
      <c r="G246" s="81">
        <v>0.24</v>
      </c>
    </row>
    <row r="247" spans="1:7" s="118" customFormat="1" x14ac:dyDescent="0.25">
      <c r="A247" s="1">
        <v>14</v>
      </c>
      <c r="B247" s="128" t="s">
        <v>234</v>
      </c>
      <c r="C247" s="144" t="s">
        <v>235</v>
      </c>
      <c r="D247" s="127">
        <v>20</v>
      </c>
      <c r="E247" s="188">
        <v>5</v>
      </c>
      <c r="F247" s="23">
        <f t="shared" si="5"/>
        <v>100</v>
      </c>
      <c r="G247" s="81">
        <v>0.24</v>
      </c>
    </row>
    <row r="248" spans="1:7" s="118" customFormat="1" x14ac:dyDescent="0.25">
      <c r="A248" s="1">
        <v>15</v>
      </c>
      <c r="B248" s="128" t="s">
        <v>236</v>
      </c>
      <c r="C248" s="144" t="s">
        <v>9</v>
      </c>
      <c r="D248" s="127">
        <v>5000</v>
      </c>
      <c r="E248" s="188">
        <v>0.1</v>
      </c>
      <c r="F248" s="23">
        <f t="shared" si="5"/>
        <v>500</v>
      </c>
      <c r="G248" s="81">
        <v>0.24</v>
      </c>
    </row>
    <row r="249" spans="1:7" s="118" customFormat="1" x14ac:dyDescent="0.25">
      <c r="A249" s="1">
        <v>16</v>
      </c>
      <c r="B249" s="128" t="s">
        <v>237</v>
      </c>
      <c r="C249" s="144" t="s">
        <v>9</v>
      </c>
      <c r="D249" s="127">
        <v>5000</v>
      </c>
      <c r="E249" s="188">
        <v>7.0000000000000007E-2</v>
      </c>
      <c r="F249" s="23">
        <f t="shared" si="5"/>
        <v>350.00000000000006</v>
      </c>
      <c r="G249" s="81">
        <v>0.24</v>
      </c>
    </row>
    <row r="250" spans="1:7" s="118" customFormat="1" x14ac:dyDescent="0.25">
      <c r="A250" s="1">
        <v>17</v>
      </c>
      <c r="B250" s="128" t="s">
        <v>238</v>
      </c>
      <c r="C250" s="144" t="s">
        <v>235</v>
      </c>
      <c r="D250" s="127">
        <v>20</v>
      </c>
      <c r="E250" s="188">
        <v>6</v>
      </c>
      <c r="F250" s="23">
        <f t="shared" si="5"/>
        <v>120</v>
      </c>
      <c r="G250" s="81">
        <v>0.24</v>
      </c>
    </row>
    <row r="251" spans="1:7" s="118" customFormat="1" x14ac:dyDescent="0.25">
      <c r="A251" s="1">
        <v>18</v>
      </c>
      <c r="B251" s="128" t="s">
        <v>242</v>
      </c>
      <c r="C251" s="144" t="s">
        <v>9</v>
      </c>
      <c r="D251" s="127">
        <v>5</v>
      </c>
      <c r="E251" s="188">
        <v>11.39</v>
      </c>
      <c r="F251" s="23">
        <f t="shared" si="5"/>
        <v>56.95</v>
      </c>
      <c r="G251" s="81">
        <v>0.24</v>
      </c>
    </row>
    <row r="252" spans="1:7" s="118" customFormat="1" x14ac:dyDescent="0.25">
      <c r="A252" s="1">
        <v>19</v>
      </c>
      <c r="B252" s="128" t="s">
        <v>243</v>
      </c>
      <c r="C252" s="144" t="s">
        <v>9</v>
      </c>
      <c r="D252" s="127">
        <v>3</v>
      </c>
      <c r="E252" s="188">
        <v>10.19</v>
      </c>
      <c r="F252" s="23">
        <f t="shared" si="5"/>
        <v>30.57</v>
      </c>
      <c r="G252" s="81">
        <v>0.24</v>
      </c>
    </row>
    <row r="253" spans="1:7" s="118" customFormat="1" x14ac:dyDescent="0.25">
      <c r="A253" s="1">
        <v>20</v>
      </c>
      <c r="B253" s="128" t="s">
        <v>244</v>
      </c>
      <c r="C253" s="144" t="s">
        <v>9</v>
      </c>
      <c r="D253" s="127">
        <v>1</v>
      </c>
      <c r="E253" s="188">
        <v>10</v>
      </c>
      <c r="F253" s="23">
        <f t="shared" si="5"/>
        <v>10</v>
      </c>
      <c r="G253" s="81">
        <v>0.24</v>
      </c>
    </row>
    <row r="254" spans="1:7" s="118" customFormat="1" ht="26.25" thickBot="1" x14ac:dyDescent="0.3">
      <c r="A254" s="1">
        <v>21</v>
      </c>
      <c r="B254" s="128" t="s">
        <v>245</v>
      </c>
      <c r="C254" s="144" t="s">
        <v>10</v>
      </c>
      <c r="D254" s="127">
        <v>5</v>
      </c>
      <c r="E254" s="188">
        <v>6</v>
      </c>
      <c r="F254" s="23">
        <f t="shared" si="5"/>
        <v>30</v>
      </c>
      <c r="G254" s="81">
        <v>0.24</v>
      </c>
    </row>
    <row r="255" spans="1:7" s="118" customFormat="1" ht="18" customHeight="1" x14ac:dyDescent="0.25">
      <c r="A255" s="213" t="s">
        <v>316</v>
      </c>
      <c r="B255" s="214"/>
      <c r="C255" s="214"/>
      <c r="D255" s="214"/>
      <c r="E255" s="215"/>
      <c r="F255" s="60">
        <f>F237</f>
        <v>45</v>
      </c>
      <c r="G255" s="151"/>
    </row>
    <row r="256" spans="1:7" s="118" customFormat="1" ht="16.5" customHeight="1" x14ac:dyDescent="0.25">
      <c r="A256" s="213" t="s">
        <v>317</v>
      </c>
      <c r="B256" s="214"/>
      <c r="C256" s="214"/>
      <c r="D256" s="214"/>
      <c r="E256" s="215"/>
      <c r="F256" s="59">
        <f>SUM(F234:F236,F238:F254)</f>
        <v>7501.4099999999989</v>
      </c>
      <c r="G256" s="66"/>
    </row>
    <row r="257" spans="1:7" s="118" customFormat="1" ht="15.75" customHeight="1" x14ac:dyDescent="0.25">
      <c r="A257" s="213" t="s">
        <v>228</v>
      </c>
      <c r="B257" s="214"/>
      <c r="C257" s="214"/>
      <c r="D257" s="214"/>
      <c r="E257" s="215"/>
      <c r="F257" s="59">
        <f>ROUND(F255*6%,2)</f>
        <v>2.7</v>
      </c>
      <c r="G257" s="66"/>
    </row>
    <row r="258" spans="1:7" s="118" customFormat="1" ht="15.75" customHeight="1" x14ac:dyDescent="0.25">
      <c r="A258" s="213" t="s">
        <v>229</v>
      </c>
      <c r="B258" s="214"/>
      <c r="C258" s="214"/>
      <c r="D258" s="214"/>
      <c r="E258" s="215"/>
      <c r="F258" s="59">
        <f>ROUND(F256*24%,2)</f>
        <v>1800.34</v>
      </c>
      <c r="G258" s="66"/>
    </row>
    <row r="259" spans="1:7" s="118" customFormat="1" ht="15.75" customHeight="1" x14ac:dyDescent="0.25">
      <c r="A259" s="213" t="s">
        <v>318</v>
      </c>
      <c r="B259" s="214"/>
      <c r="C259" s="214"/>
      <c r="D259" s="214"/>
      <c r="E259" s="215"/>
      <c r="F259" s="58">
        <f>SUM(F255:F256)</f>
        <v>7546.4099999999989</v>
      </c>
      <c r="G259" s="66"/>
    </row>
    <row r="260" spans="1:7" s="118" customFormat="1" ht="15.75" customHeight="1" x14ac:dyDescent="0.25">
      <c r="A260" s="213" t="s">
        <v>193</v>
      </c>
      <c r="B260" s="214"/>
      <c r="C260" s="214"/>
      <c r="D260" s="214"/>
      <c r="E260" s="215"/>
      <c r="F260" s="59">
        <f>SUM(F257:F258)</f>
        <v>1803.04</v>
      </c>
      <c r="G260" s="66"/>
    </row>
    <row r="261" spans="1:7" s="118" customFormat="1" ht="15.75" customHeight="1" thickBot="1" x14ac:dyDescent="0.3">
      <c r="A261" s="216" t="s">
        <v>319</v>
      </c>
      <c r="B261" s="217"/>
      <c r="C261" s="217"/>
      <c r="D261" s="217"/>
      <c r="E261" s="218"/>
      <c r="F261" s="59">
        <f>SUM(F259:F260)</f>
        <v>9349.4499999999989</v>
      </c>
      <c r="G261" s="67"/>
    </row>
    <row r="262" spans="1:7" s="118" customFormat="1" ht="15.75" customHeight="1" x14ac:dyDescent="0.25">
      <c r="A262" s="76"/>
      <c r="B262" s="76"/>
      <c r="C262" s="76"/>
      <c r="D262" s="200"/>
      <c r="E262" s="79"/>
      <c r="F262" s="79"/>
      <c r="G262" s="147"/>
    </row>
    <row r="263" spans="1:7" s="118" customFormat="1" ht="15.75" customHeight="1" x14ac:dyDescent="0.25">
      <c r="A263" s="76"/>
      <c r="B263" s="76"/>
      <c r="C263" s="76"/>
      <c r="D263" s="200"/>
      <c r="E263" s="79"/>
      <c r="F263" s="79"/>
      <c r="G263" s="147"/>
    </row>
    <row r="264" spans="1:7" s="118" customFormat="1" ht="15.75" thickBot="1" x14ac:dyDescent="0.3">
      <c r="A264" s="145"/>
      <c r="B264" s="51"/>
      <c r="C264" s="148"/>
      <c r="D264" s="149"/>
      <c r="E264" s="16"/>
      <c r="F264" s="150"/>
      <c r="G264" s="120"/>
    </row>
    <row r="265" spans="1:7" s="118" customFormat="1" ht="16.5" thickBot="1" x14ac:dyDescent="0.3">
      <c r="A265" s="210" t="s">
        <v>225</v>
      </c>
      <c r="B265" s="211"/>
      <c r="C265" s="211"/>
      <c r="D265" s="211"/>
      <c r="E265" s="211"/>
      <c r="F265" s="211"/>
      <c r="G265" s="212"/>
    </row>
    <row r="266" spans="1:7" s="118" customFormat="1" ht="39" thickBot="1" x14ac:dyDescent="0.3">
      <c r="A266" s="38" t="s">
        <v>70</v>
      </c>
      <c r="B266" s="39" t="s">
        <v>71</v>
      </c>
      <c r="C266" s="40" t="s">
        <v>72</v>
      </c>
      <c r="D266" s="39" t="s">
        <v>73</v>
      </c>
      <c r="E266" s="161" t="s">
        <v>12</v>
      </c>
      <c r="F266" s="21" t="s">
        <v>60</v>
      </c>
      <c r="G266" s="21" t="s">
        <v>227</v>
      </c>
    </row>
    <row r="267" spans="1:7" s="118" customFormat="1" x14ac:dyDescent="0.25">
      <c r="A267" s="37" t="s">
        <v>74</v>
      </c>
      <c r="B267" s="132" t="s">
        <v>282</v>
      </c>
      <c r="C267" s="139" t="s">
        <v>253</v>
      </c>
      <c r="D267" s="133">
        <v>40</v>
      </c>
      <c r="E267" s="193">
        <v>0.5</v>
      </c>
      <c r="F267" s="23">
        <f t="shared" ref="F267:F298" si="6">ROUND(D267*E267,2)</f>
        <v>20</v>
      </c>
      <c r="G267" s="68">
        <v>0.24</v>
      </c>
    </row>
    <row r="268" spans="1:7" s="118" customFormat="1" x14ac:dyDescent="0.25">
      <c r="A268" s="35" t="s">
        <v>75</v>
      </c>
      <c r="B268" s="185" t="s">
        <v>283</v>
      </c>
      <c r="C268" s="144" t="s">
        <v>9</v>
      </c>
      <c r="D268" s="136">
        <v>100</v>
      </c>
      <c r="E268" s="191">
        <v>2</v>
      </c>
      <c r="F268" s="18">
        <f t="shared" si="6"/>
        <v>200</v>
      </c>
      <c r="G268" s="64">
        <v>0.24</v>
      </c>
    </row>
    <row r="269" spans="1:7" ht="25.5" x14ac:dyDescent="0.25">
      <c r="A269" s="35" t="s">
        <v>76</v>
      </c>
      <c r="B269" s="185" t="s">
        <v>294</v>
      </c>
      <c r="C269" s="131" t="s">
        <v>9</v>
      </c>
      <c r="D269" s="136">
        <v>18</v>
      </c>
      <c r="E269" s="191">
        <v>4</v>
      </c>
      <c r="F269" s="18">
        <f t="shared" si="6"/>
        <v>72</v>
      </c>
      <c r="G269" s="64">
        <v>0.24</v>
      </c>
    </row>
    <row r="270" spans="1:7" x14ac:dyDescent="0.25">
      <c r="A270" s="35" t="s">
        <v>77</v>
      </c>
      <c r="B270" s="185" t="s">
        <v>295</v>
      </c>
      <c r="C270" s="131" t="s">
        <v>183</v>
      </c>
      <c r="D270" s="136">
        <v>30</v>
      </c>
      <c r="E270" s="191">
        <v>0.91</v>
      </c>
      <c r="F270" s="18">
        <f t="shared" si="6"/>
        <v>27.3</v>
      </c>
      <c r="G270" s="64">
        <v>0.24</v>
      </c>
    </row>
    <row r="271" spans="1:7" x14ac:dyDescent="0.25">
      <c r="A271" s="35" t="s">
        <v>78</v>
      </c>
      <c r="B271" s="185" t="s">
        <v>254</v>
      </c>
      <c r="C271" s="131" t="s">
        <v>255</v>
      </c>
      <c r="D271" s="136">
        <v>25</v>
      </c>
      <c r="E271" s="191">
        <v>0.56000000000000005</v>
      </c>
      <c r="F271" s="18">
        <f t="shared" si="6"/>
        <v>14</v>
      </c>
      <c r="G271" s="64">
        <v>0.24</v>
      </c>
    </row>
    <row r="272" spans="1:7" x14ac:dyDescent="0.25">
      <c r="A272" s="35" t="s">
        <v>79</v>
      </c>
      <c r="B272" s="185" t="s">
        <v>125</v>
      </c>
      <c r="C272" s="131" t="s">
        <v>9</v>
      </c>
      <c r="D272" s="136">
        <v>13</v>
      </c>
      <c r="E272" s="191">
        <v>4.42</v>
      </c>
      <c r="F272" s="18">
        <f t="shared" si="6"/>
        <v>57.46</v>
      </c>
      <c r="G272" s="64">
        <v>0.24</v>
      </c>
    </row>
    <row r="273" spans="1:7" x14ac:dyDescent="0.25">
      <c r="A273" s="35" t="s">
        <v>80</v>
      </c>
      <c r="B273" s="185" t="s">
        <v>126</v>
      </c>
      <c r="C273" s="131" t="s">
        <v>9</v>
      </c>
      <c r="D273" s="136">
        <v>18</v>
      </c>
      <c r="E273" s="191">
        <v>1.99</v>
      </c>
      <c r="F273" s="18">
        <f t="shared" si="6"/>
        <v>35.82</v>
      </c>
      <c r="G273" s="64">
        <v>0.24</v>
      </c>
    </row>
    <row r="274" spans="1:7" x14ac:dyDescent="0.25">
      <c r="A274" s="35" t="s">
        <v>81</v>
      </c>
      <c r="B274" s="185" t="s">
        <v>127</v>
      </c>
      <c r="C274" s="131" t="s">
        <v>9</v>
      </c>
      <c r="D274" s="136">
        <v>7</v>
      </c>
      <c r="E274" s="191">
        <v>1.89</v>
      </c>
      <c r="F274" s="18">
        <f t="shared" si="6"/>
        <v>13.23</v>
      </c>
      <c r="G274" s="64">
        <v>0.24</v>
      </c>
    </row>
    <row r="275" spans="1:7" x14ac:dyDescent="0.25">
      <c r="A275" s="35" t="s">
        <v>82</v>
      </c>
      <c r="B275" s="185" t="s">
        <v>128</v>
      </c>
      <c r="C275" s="131" t="s">
        <v>9</v>
      </c>
      <c r="D275" s="136">
        <v>30</v>
      </c>
      <c r="E275" s="191">
        <v>1.9</v>
      </c>
      <c r="F275" s="18">
        <f t="shared" si="6"/>
        <v>57</v>
      </c>
      <c r="G275" s="64">
        <v>0.06</v>
      </c>
    </row>
    <row r="276" spans="1:7" x14ac:dyDescent="0.25">
      <c r="A276" s="35" t="s">
        <v>83</v>
      </c>
      <c r="B276" s="185" t="s">
        <v>40</v>
      </c>
      <c r="C276" s="131" t="s">
        <v>9</v>
      </c>
      <c r="D276" s="136">
        <v>14</v>
      </c>
      <c r="E276" s="191">
        <v>2.06</v>
      </c>
      <c r="F276" s="18">
        <f t="shared" si="6"/>
        <v>28.84</v>
      </c>
      <c r="G276" s="64">
        <v>0.24</v>
      </c>
    </row>
    <row r="277" spans="1:7" x14ac:dyDescent="0.25">
      <c r="A277" s="35" t="s">
        <v>84</v>
      </c>
      <c r="B277" s="185" t="s">
        <v>129</v>
      </c>
      <c r="C277" s="131" t="s">
        <v>9</v>
      </c>
      <c r="D277" s="136">
        <v>13</v>
      </c>
      <c r="E277" s="191">
        <v>4.0599999999999996</v>
      </c>
      <c r="F277" s="18">
        <f t="shared" si="6"/>
        <v>52.78</v>
      </c>
      <c r="G277" s="64">
        <v>0.24</v>
      </c>
    </row>
    <row r="278" spans="1:7" x14ac:dyDescent="0.25">
      <c r="A278" s="35" t="s">
        <v>85</v>
      </c>
      <c r="B278" s="185" t="s">
        <v>131</v>
      </c>
      <c r="C278" s="131" t="s">
        <v>9</v>
      </c>
      <c r="D278" s="136">
        <v>5</v>
      </c>
      <c r="E278" s="191">
        <v>17.399999999999999</v>
      </c>
      <c r="F278" s="18">
        <f t="shared" si="6"/>
        <v>87</v>
      </c>
      <c r="G278" s="64">
        <v>0.24</v>
      </c>
    </row>
    <row r="279" spans="1:7" x14ac:dyDescent="0.25">
      <c r="A279" s="35" t="s">
        <v>86</v>
      </c>
      <c r="B279" s="185" t="s">
        <v>132</v>
      </c>
      <c r="C279" s="131" t="s">
        <v>9</v>
      </c>
      <c r="D279" s="136">
        <v>1</v>
      </c>
      <c r="E279" s="191">
        <v>4</v>
      </c>
      <c r="F279" s="18">
        <f t="shared" si="6"/>
        <v>4</v>
      </c>
      <c r="G279" s="64">
        <v>0.24</v>
      </c>
    </row>
    <row r="280" spans="1:7" x14ac:dyDescent="0.25">
      <c r="A280" s="35" t="s">
        <v>87</v>
      </c>
      <c r="B280" s="185" t="s">
        <v>130</v>
      </c>
      <c r="C280" s="131" t="s">
        <v>9</v>
      </c>
      <c r="D280" s="136">
        <v>7</v>
      </c>
      <c r="E280" s="191">
        <v>3.03</v>
      </c>
      <c r="F280" s="18">
        <f t="shared" si="6"/>
        <v>21.21</v>
      </c>
      <c r="G280" s="64">
        <v>0.24</v>
      </c>
    </row>
    <row r="281" spans="1:7" x14ac:dyDescent="0.25">
      <c r="A281" s="35" t="s">
        <v>88</v>
      </c>
      <c r="B281" s="185" t="s">
        <v>133</v>
      </c>
      <c r="C281" s="131" t="s">
        <v>9</v>
      </c>
      <c r="D281" s="136">
        <v>2</v>
      </c>
      <c r="E281" s="191">
        <v>5.6</v>
      </c>
      <c r="F281" s="18">
        <f t="shared" si="6"/>
        <v>11.2</v>
      </c>
      <c r="G281" s="64">
        <v>0.24</v>
      </c>
    </row>
    <row r="282" spans="1:7" x14ac:dyDescent="0.25">
      <c r="A282" s="35" t="s">
        <v>89</v>
      </c>
      <c r="B282" s="185" t="s">
        <v>134</v>
      </c>
      <c r="C282" s="131" t="s">
        <v>9</v>
      </c>
      <c r="D282" s="136">
        <v>2</v>
      </c>
      <c r="E282" s="191">
        <v>3</v>
      </c>
      <c r="F282" s="18">
        <f t="shared" si="6"/>
        <v>6</v>
      </c>
      <c r="G282" s="64">
        <v>0.24</v>
      </c>
    </row>
    <row r="283" spans="1:7" ht="18.75" customHeight="1" x14ac:dyDescent="0.25">
      <c r="A283" s="35" t="s">
        <v>90</v>
      </c>
      <c r="B283" s="185" t="s">
        <v>150</v>
      </c>
      <c r="C283" s="131" t="s">
        <v>9</v>
      </c>
      <c r="D283" s="136">
        <v>20</v>
      </c>
      <c r="E283" s="191">
        <v>3.3</v>
      </c>
      <c r="F283" s="18">
        <f t="shared" si="6"/>
        <v>66</v>
      </c>
      <c r="G283" s="64">
        <v>0.24</v>
      </c>
    </row>
    <row r="284" spans="1:7" x14ac:dyDescent="0.25">
      <c r="A284" s="35" t="s">
        <v>91</v>
      </c>
      <c r="B284" s="185" t="s">
        <v>92</v>
      </c>
      <c r="C284" s="131" t="s">
        <v>183</v>
      </c>
      <c r="D284" s="136">
        <v>2</v>
      </c>
      <c r="E284" s="191">
        <v>1.1000000000000001</v>
      </c>
      <c r="F284" s="18">
        <f t="shared" si="6"/>
        <v>2.2000000000000002</v>
      </c>
      <c r="G284" s="64">
        <v>0.24</v>
      </c>
    </row>
    <row r="285" spans="1:7" x14ac:dyDescent="0.25">
      <c r="A285" s="35" t="s">
        <v>93</v>
      </c>
      <c r="B285" s="185" t="s">
        <v>284</v>
      </c>
      <c r="C285" s="131" t="s">
        <v>9</v>
      </c>
      <c r="D285" s="136">
        <v>2</v>
      </c>
      <c r="E285" s="191">
        <v>0.84</v>
      </c>
      <c r="F285" s="18">
        <f t="shared" si="6"/>
        <v>1.68</v>
      </c>
      <c r="G285" s="64">
        <v>0.24</v>
      </c>
    </row>
    <row r="286" spans="1:7" x14ac:dyDescent="0.25">
      <c r="A286" s="35" t="s">
        <v>94</v>
      </c>
      <c r="B286" s="138" t="s">
        <v>278</v>
      </c>
      <c r="C286" s="131" t="s">
        <v>9</v>
      </c>
      <c r="D286" s="136">
        <v>13</v>
      </c>
      <c r="E286" s="191">
        <v>0.31</v>
      </c>
      <c r="F286" s="18">
        <f t="shared" si="6"/>
        <v>4.03</v>
      </c>
      <c r="G286" s="64">
        <v>0.24</v>
      </c>
    </row>
    <row r="287" spans="1:7" x14ac:dyDescent="0.25">
      <c r="A287" s="35" t="s">
        <v>95</v>
      </c>
      <c r="B287" s="185" t="s">
        <v>285</v>
      </c>
      <c r="C287" s="131" t="s">
        <v>9</v>
      </c>
      <c r="D287" s="136">
        <v>3</v>
      </c>
      <c r="E287" s="191">
        <v>0.4</v>
      </c>
      <c r="F287" s="18">
        <f t="shared" si="6"/>
        <v>1.2</v>
      </c>
      <c r="G287" s="64">
        <v>0.24</v>
      </c>
    </row>
    <row r="288" spans="1:7" ht="25.5" x14ac:dyDescent="0.25">
      <c r="A288" s="35" t="s">
        <v>96</v>
      </c>
      <c r="B288" s="185" t="s">
        <v>28</v>
      </c>
      <c r="C288" s="131" t="s">
        <v>9</v>
      </c>
      <c r="D288" s="136">
        <v>10</v>
      </c>
      <c r="E288" s="191">
        <v>0.5</v>
      </c>
      <c r="F288" s="18">
        <f t="shared" si="6"/>
        <v>5</v>
      </c>
      <c r="G288" s="64">
        <v>0.24</v>
      </c>
    </row>
    <row r="289" spans="1:7" x14ac:dyDescent="0.25">
      <c r="A289" s="35" t="s">
        <v>97</v>
      </c>
      <c r="B289" s="185" t="s">
        <v>154</v>
      </c>
      <c r="C289" s="131" t="s">
        <v>34</v>
      </c>
      <c r="D289" s="136">
        <v>6</v>
      </c>
      <c r="E289" s="191">
        <v>1.4</v>
      </c>
      <c r="F289" s="18">
        <f t="shared" si="6"/>
        <v>8.4</v>
      </c>
      <c r="G289" s="64">
        <v>0.24</v>
      </c>
    </row>
    <row r="290" spans="1:7" x14ac:dyDescent="0.25">
      <c r="A290" s="35" t="s">
        <v>98</v>
      </c>
      <c r="B290" s="185" t="s">
        <v>99</v>
      </c>
      <c r="C290" s="131" t="s">
        <v>9</v>
      </c>
      <c r="D290" s="136">
        <v>4</v>
      </c>
      <c r="E290" s="191">
        <v>4.2</v>
      </c>
      <c r="F290" s="18">
        <f t="shared" si="6"/>
        <v>16.8</v>
      </c>
      <c r="G290" s="64">
        <v>0.24</v>
      </c>
    </row>
    <row r="291" spans="1:7" x14ac:dyDescent="0.25">
      <c r="A291" s="35" t="s">
        <v>100</v>
      </c>
      <c r="B291" s="185" t="s">
        <v>32</v>
      </c>
      <c r="C291" s="131" t="s">
        <v>9</v>
      </c>
      <c r="D291" s="136">
        <v>4</v>
      </c>
      <c r="E291" s="191">
        <v>2.84</v>
      </c>
      <c r="F291" s="18">
        <f t="shared" si="6"/>
        <v>11.36</v>
      </c>
      <c r="G291" s="64">
        <v>0.24</v>
      </c>
    </row>
    <row r="292" spans="1:7" x14ac:dyDescent="0.25">
      <c r="A292" s="35" t="s">
        <v>101</v>
      </c>
      <c r="B292" s="185" t="s">
        <v>135</v>
      </c>
      <c r="C292" s="131" t="s">
        <v>9</v>
      </c>
      <c r="D292" s="136">
        <v>7</v>
      </c>
      <c r="E292" s="191">
        <v>3.3</v>
      </c>
      <c r="F292" s="18">
        <f t="shared" si="6"/>
        <v>23.1</v>
      </c>
      <c r="G292" s="64">
        <v>0.24</v>
      </c>
    </row>
    <row r="293" spans="1:7" ht="25.5" x14ac:dyDescent="0.25">
      <c r="A293" s="35" t="s">
        <v>102</v>
      </c>
      <c r="B293" s="185" t="s">
        <v>151</v>
      </c>
      <c r="C293" s="131" t="s">
        <v>9</v>
      </c>
      <c r="D293" s="136">
        <v>5</v>
      </c>
      <c r="E293" s="191">
        <v>1.47</v>
      </c>
      <c r="F293" s="18">
        <f t="shared" si="6"/>
        <v>7.35</v>
      </c>
      <c r="G293" s="64">
        <v>0.24</v>
      </c>
    </row>
    <row r="294" spans="1:7" x14ac:dyDescent="0.25">
      <c r="A294" s="35" t="s">
        <v>103</v>
      </c>
      <c r="B294" s="185" t="s">
        <v>55</v>
      </c>
      <c r="C294" s="131" t="s">
        <v>9</v>
      </c>
      <c r="D294" s="136">
        <v>2</v>
      </c>
      <c r="E294" s="191">
        <v>2.81</v>
      </c>
      <c r="F294" s="18">
        <f t="shared" si="6"/>
        <v>5.62</v>
      </c>
      <c r="G294" s="64">
        <v>0.24</v>
      </c>
    </row>
    <row r="295" spans="1:7" x14ac:dyDescent="0.25">
      <c r="A295" s="35" t="s">
        <v>104</v>
      </c>
      <c r="B295" s="185" t="s">
        <v>47</v>
      </c>
      <c r="C295" s="131" t="s">
        <v>9</v>
      </c>
      <c r="D295" s="134">
        <v>2</v>
      </c>
      <c r="E295" s="191">
        <v>3.39</v>
      </c>
      <c r="F295" s="18">
        <f t="shared" si="6"/>
        <v>6.78</v>
      </c>
      <c r="G295" s="64">
        <v>0.24</v>
      </c>
    </row>
    <row r="296" spans="1:7" x14ac:dyDescent="0.25">
      <c r="A296" s="35" t="s">
        <v>105</v>
      </c>
      <c r="B296" s="185" t="s">
        <v>145</v>
      </c>
      <c r="C296" s="131" t="s">
        <v>9</v>
      </c>
      <c r="D296" s="136">
        <v>8</v>
      </c>
      <c r="E296" s="191">
        <v>0.84</v>
      </c>
      <c r="F296" s="18">
        <f t="shared" si="6"/>
        <v>6.72</v>
      </c>
      <c r="G296" s="64">
        <v>0.24</v>
      </c>
    </row>
    <row r="297" spans="1:7" x14ac:dyDescent="0.25">
      <c r="A297" s="35" t="s">
        <v>107</v>
      </c>
      <c r="B297" s="185" t="s">
        <v>106</v>
      </c>
      <c r="C297" s="131" t="s">
        <v>9</v>
      </c>
      <c r="D297" s="136">
        <v>2</v>
      </c>
      <c r="E297" s="191">
        <v>1.47</v>
      </c>
      <c r="F297" s="18">
        <f t="shared" si="6"/>
        <v>2.94</v>
      </c>
      <c r="G297" s="64">
        <v>0.24</v>
      </c>
    </row>
    <row r="298" spans="1:7" x14ac:dyDescent="0.25">
      <c r="A298" s="35" t="s">
        <v>109</v>
      </c>
      <c r="B298" s="185" t="s">
        <v>108</v>
      </c>
      <c r="C298" s="131" t="s">
        <v>9</v>
      </c>
      <c r="D298" s="136">
        <v>2</v>
      </c>
      <c r="E298" s="191">
        <v>0.9</v>
      </c>
      <c r="F298" s="18">
        <f t="shared" si="6"/>
        <v>1.8</v>
      </c>
      <c r="G298" s="64">
        <v>0.24</v>
      </c>
    </row>
    <row r="299" spans="1:7" ht="25.5" x14ac:dyDescent="0.25">
      <c r="A299" s="35" t="s">
        <v>110</v>
      </c>
      <c r="B299" s="185" t="s">
        <v>206</v>
      </c>
      <c r="C299" s="131" t="s">
        <v>9</v>
      </c>
      <c r="D299" s="136">
        <v>14</v>
      </c>
      <c r="E299" s="191">
        <v>0.9</v>
      </c>
      <c r="F299" s="18">
        <f t="shared" ref="F299:F320" si="7">ROUND(D299*E299,2)</f>
        <v>12.6</v>
      </c>
      <c r="G299" s="64">
        <v>0.24</v>
      </c>
    </row>
    <row r="300" spans="1:7" x14ac:dyDescent="0.25">
      <c r="A300" s="35" t="s">
        <v>111</v>
      </c>
      <c r="B300" s="185" t="s">
        <v>38</v>
      </c>
      <c r="C300" s="131" t="s">
        <v>9</v>
      </c>
      <c r="D300" s="136">
        <v>2</v>
      </c>
      <c r="E300" s="191">
        <v>3.75</v>
      </c>
      <c r="F300" s="18">
        <f t="shared" si="7"/>
        <v>7.5</v>
      </c>
      <c r="G300" s="64">
        <v>0.24</v>
      </c>
    </row>
    <row r="301" spans="1:7" x14ac:dyDescent="0.25">
      <c r="A301" s="35" t="s">
        <v>112</v>
      </c>
      <c r="B301" s="185" t="s">
        <v>27</v>
      </c>
      <c r="C301" s="131" t="s">
        <v>9</v>
      </c>
      <c r="D301" s="136">
        <v>8</v>
      </c>
      <c r="E301" s="191">
        <v>1.4</v>
      </c>
      <c r="F301" s="18">
        <f t="shared" si="7"/>
        <v>11.2</v>
      </c>
      <c r="G301" s="64">
        <v>0.06</v>
      </c>
    </row>
    <row r="302" spans="1:7" x14ac:dyDescent="0.25">
      <c r="A302" s="35" t="s">
        <v>113</v>
      </c>
      <c r="B302" s="185" t="s">
        <v>146</v>
      </c>
      <c r="C302" s="131" t="s">
        <v>9</v>
      </c>
      <c r="D302" s="136">
        <v>6</v>
      </c>
      <c r="E302" s="191">
        <v>4</v>
      </c>
      <c r="F302" s="18">
        <f t="shared" si="7"/>
        <v>24</v>
      </c>
      <c r="G302" s="64">
        <v>0.06</v>
      </c>
    </row>
    <row r="303" spans="1:7" x14ac:dyDescent="0.25">
      <c r="A303" s="35" t="s">
        <v>114</v>
      </c>
      <c r="B303" s="185" t="s">
        <v>147</v>
      </c>
      <c r="C303" s="131" t="s">
        <v>9</v>
      </c>
      <c r="D303" s="136">
        <v>1</v>
      </c>
      <c r="E303" s="191">
        <v>23.63</v>
      </c>
      <c r="F303" s="18">
        <f t="shared" si="7"/>
        <v>23.63</v>
      </c>
      <c r="G303" s="64">
        <v>0.24</v>
      </c>
    </row>
    <row r="304" spans="1:7" ht="25.5" x14ac:dyDescent="0.25">
      <c r="A304" s="35" t="s">
        <v>115</v>
      </c>
      <c r="B304" s="185" t="s">
        <v>286</v>
      </c>
      <c r="C304" s="131" t="s">
        <v>255</v>
      </c>
      <c r="D304" s="136">
        <v>3</v>
      </c>
      <c r="E304" s="191">
        <v>5.7</v>
      </c>
      <c r="F304" s="18">
        <f t="shared" si="7"/>
        <v>17.100000000000001</v>
      </c>
      <c r="G304" s="64">
        <v>0.24</v>
      </c>
    </row>
    <row r="305" spans="1:7" x14ac:dyDescent="0.25">
      <c r="A305" s="35" t="s">
        <v>116</v>
      </c>
      <c r="B305" s="185" t="s">
        <v>148</v>
      </c>
      <c r="C305" s="131" t="s">
        <v>9</v>
      </c>
      <c r="D305" s="136">
        <v>3</v>
      </c>
      <c r="E305" s="191">
        <v>2.91</v>
      </c>
      <c r="F305" s="18">
        <f t="shared" si="7"/>
        <v>8.73</v>
      </c>
      <c r="G305" s="64">
        <v>0.24</v>
      </c>
    </row>
    <row r="306" spans="1:7" x14ac:dyDescent="0.25">
      <c r="A306" s="35" t="s">
        <v>117</v>
      </c>
      <c r="B306" s="185" t="s">
        <v>262</v>
      </c>
      <c r="C306" s="131" t="s">
        <v>253</v>
      </c>
      <c r="D306" s="136">
        <v>30</v>
      </c>
      <c r="E306" s="191">
        <v>1.5</v>
      </c>
      <c r="F306" s="18">
        <f t="shared" si="7"/>
        <v>45</v>
      </c>
      <c r="G306" s="64">
        <v>0.06</v>
      </c>
    </row>
    <row r="307" spans="1:7" x14ac:dyDescent="0.25">
      <c r="A307" s="35" t="s">
        <v>119</v>
      </c>
      <c r="B307" s="185" t="s">
        <v>118</v>
      </c>
      <c r="C307" s="131" t="s">
        <v>9</v>
      </c>
      <c r="D307" s="136">
        <v>3</v>
      </c>
      <c r="E307" s="191">
        <v>1.65</v>
      </c>
      <c r="F307" s="18">
        <f t="shared" si="7"/>
        <v>4.95</v>
      </c>
      <c r="G307" s="64">
        <v>0.24</v>
      </c>
    </row>
    <row r="308" spans="1:7" ht="18.75" customHeight="1" x14ac:dyDescent="0.25">
      <c r="A308" s="35" t="s">
        <v>120</v>
      </c>
      <c r="B308" s="185" t="s">
        <v>48</v>
      </c>
      <c r="C308" s="131" t="s">
        <v>9</v>
      </c>
      <c r="D308" s="136">
        <v>23</v>
      </c>
      <c r="E308" s="191">
        <v>4.12</v>
      </c>
      <c r="F308" s="18">
        <f t="shared" si="7"/>
        <v>94.76</v>
      </c>
      <c r="G308" s="64">
        <v>0.24</v>
      </c>
    </row>
    <row r="309" spans="1:7" x14ac:dyDescent="0.25">
      <c r="A309" s="35" t="s">
        <v>122</v>
      </c>
      <c r="B309" s="185" t="s">
        <v>121</v>
      </c>
      <c r="C309" s="131" t="s">
        <v>9</v>
      </c>
      <c r="D309" s="136">
        <v>8</v>
      </c>
      <c r="E309" s="191">
        <v>5.51</v>
      </c>
      <c r="F309" s="18">
        <f t="shared" si="7"/>
        <v>44.08</v>
      </c>
      <c r="G309" s="64">
        <v>0.06</v>
      </c>
    </row>
    <row r="310" spans="1:7" x14ac:dyDescent="0.25">
      <c r="A310" s="35" t="s">
        <v>123</v>
      </c>
      <c r="B310" s="185" t="s">
        <v>149</v>
      </c>
      <c r="C310" s="131" t="s">
        <v>9</v>
      </c>
      <c r="D310" s="136">
        <v>4</v>
      </c>
      <c r="E310" s="191">
        <v>2</v>
      </c>
      <c r="F310" s="18">
        <f t="shared" si="7"/>
        <v>8</v>
      </c>
      <c r="G310" s="64">
        <v>0.24</v>
      </c>
    </row>
    <row r="311" spans="1:7" ht="15.75" customHeight="1" x14ac:dyDescent="0.25">
      <c r="A311" s="35" t="s">
        <v>124</v>
      </c>
      <c r="B311" s="185" t="s">
        <v>263</v>
      </c>
      <c r="C311" s="131" t="s">
        <v>183</v>
      </c>
      <c r="D311" s="136">
        <v>3</v>
      </c>
      <c r="E311" s="191">
        <v>18</v>
      </c>
      <c r="F311" s="18">
        <f t="shared" si="7"/>
        <v>54</v>
      </c>
      <c r="G311" s="64">
        <v>0.24</v>
      </c>
    </row>
    <row r="312" spans="1:7" ht="25.5" x14ac:dyDescent="0.25">
      <c r="A312" s="36" t="s">
        <v>173</v>
      </c>
      <c r="B312" s="185" t="s">
        <v>264</v>
      </c>
      <c r="C312" s="131" t="s">
        <v>265</v>
      </c>
      <c r="D312" s="136">
        <v>8</v>
      </c>
      <c r="E312" s="191">
        <v>24.47</v>
      </c>
      <c r="F312" s="18">
        <f t="shared" si="7"/>
        <v>195.76</v>
      </c>
      <c r="G312" s="64">
        <v>0.24</v>
      </c>
    </row>
    <row r="313" spans="1:7" x14ac:dyDescent="0.25">
      <c r="A313" s="35" t="s">
        <v>169</v>
      </c>
      <c r="B313" s="185" t="s">
        <v>136</v>
      </c>
      <c r="C313" s="131" t="s">
        <v>9</v>
      </c>
      <c r="D313" s="136">
        <v>3</v>
      </c>
      <c r="E313" s="191">
        <v>1.85</v>
      </c>
      <c r="F313" s="18">
        <f t="shared" si="7"/>
        <v>5.55</v>
      </c>
      <c r="G313" s="64">
        <v>0.24</v>
      </c>
    </row>
    <row r="314" spans="1:7" ht="25.5" x14ac:dyDescent="0.25">
      <c r="A314" s="35" t="s">
        <v>170</v>
      </c>
      <c r="B314" s="138" t="s">
        <v>211</v>
      </c>
      <c r="C314" s="131" t="s">
        <v>9</v>
      </c>
      <c r="D314" s="136">
        <v>5</v>
      </c>
      <c r="E314" s="191">
        <v>7.98</v>
      </c>
      <c r="F314" s="18">
        <f t="shared" si="7"/>
        <v>39.9</v>
      </c>
      <c r="G314" s="64">
        <v>0.06</v>
      </c>
    </row>
    <row r="315" spans="1:7" x14ac:dyDescent="0.25">
      <c r="A315" s="36" t="s">
        <v>171</v>
      </c>
      <c r="B315" s="185" t="s">
        <v>287</v>
      </c>
      <c r="C315" s="130" t="s">
        <v>9</v>
      </c>
      <c r="D315" s="136">
        <v>3</v>
      </c>
      <c r="E315" s="191">
        <v>4.9400000000000004</v>
      </c>
      <c r="F315" s="18">
        <f t="shared" si="7"/>
        <v>14.82</v>
      </c>
      <c r="G315" s="64">
        <v>0.24</v>
      </c>
    </row>
    <row r="316" spans="1:7" x14ac:dyDescent="0.25">
      <c r="A316" s="35" t="s">
        <v>172</v>
      </c>
      <c r="B316" s="185" t="s">
        <v>288</v>
      </c>
      <c r="C316" s="130" t="s">
        <v>9</v>
      </c>
      <c r="D316" s="136">
        <v>1</v>
      </c>
      <c r="E316" s="191">
        <v>4.12</v>
      </c>
      <c r="F316" s="18">
        <f t="shared" si="7"/>
        <v>4.12</v>
      </c>
      <c r="G316" s="64">
        <v>0.24</v>
      </c>
    </row>
    <row r="317" spans="1:7" ht="25.5" x14ac:dyDescent="0.25">
      <c r="A317" s="35" t="s">
        <v>177</v>
      </c>
      <c r="B317" s="185" t="s">
        <v>185</v>
      </c>
      <c r="C317" s="131" t="s">
        <v>9</v>
      </c>
      <c r="D317" s="136">
        <v>1</v>
      </c>
      <c r="E317" s="192">
        <v>8</v>
      </c>
      <c r="F317" s="18">
        <f t="shared" si="7"/>
        <v>8</v>
      </c>
      <c r="G317" s="64">
        <v>0.24</v>
      </c>
    </row>
    <row r="318" spans="1:7" ht="25.5" x14ac:dyDescent="0.25">
      <c r="A318" s="35" t="s">
        <v>178</v>
      </c>
      <c r="B318" s="185" t="s">
        <v>179</v>
      </c>
      <c r="C318" s="131" t="s">
        <v>9</v>
      </c>
      <c r="D318" s="136">
        <v>1</v>
      </c>
      <c r="E318" s="191">
        <v>120</v>
      </c>
      <c r="F318" s="18">
        <f t="shared" si="7"/>
        <v>120</v>
      </c>
      <c r="G318" s="64">
        <v>0.24</v>
      </c>
    </row>
    <row r="319" spans="1:7" ht="25.5" x14ac:dyDescent="0.25">
      <c r="A319" s="35" t="s">
        <v>180</v>
      </c>
      <c r="B319" s="185" t="s">
        <v>289</v>
      </c>
      <c r="C319" s="131" t="s">
        <v>9</v>
      </c>
      <c r="D319" s="136">
        <v>1</v>
      </c>
      <c r="E319" s="191">
        <v>6.5</v>
      </c>
      <c r="F319" s="18">
        <f t="shared" si="7"/>
        <v>6.5</v>
      </c>
      <c r="G319" s="64">
        <v>0.24</v>
      </c>
    </row>
    <row r="320" spans="1:7" ht="15.75" thickBot="1" x14ac:dyDescent="0.3">
      <c r="A320" s="41" t="s">
        <v>181</v>
      </c>
      <c r="B320" s="185" t="s">
        <v>182</v>
      </c>
      <c r="C320" s="131" t="s">
        <v>9</v>
      </c>
      <c r="D320" s="136">
        <v>1</v>
      </c>
      <c r="E320" s="191">
        <v>4</v>
      </c>
      <c r="F320" s="32">
        <f t="shared" si="7"/>
        <v>4</v>
      </c>
      <c r="G320" s="70">
        <v>0.24</v>
      </c>
    </row>
    <row r="321" spans="1:7" s="111" customFormat="1" ht="18" customHeight="1" x14ac:dyDescent="0.25">
      <c r="A321" s="213" t="s">
        <v>320</v>
      </c>
      <c r="B321" s="214"/>
      <c r="C321" s="214"/>
      <c r="D321" s="214"/>
      <c r="E321" s="215"/>
      <c r="F321" s="60">
        <f>SUM(F275,F301:F302,F306,F309,F314)</f>
        <v>221.17999999999998</v>
      </c>
      <c r="G321" s="65"/>
    </row>
    <row r="322" spans="1:7" s="111" customFormat="1" ht="16.5" customHeight="1" x14ac:dyDescent="0.25">
      <c r="A322" s="213" t="s">
        <v>321</v>
      </c>
      <c r="B322" s="214"/>
      <c r="C322" s="214"/>
      <c r="D322" s="214"/>
      <c r="E322" s="215"/>
      <c r="F322" s="59">
        <f>SUM(F267:F274,F276:F300,F303:F305,F307:F308,F310:F313,F315:F320)</f>
        <v>1411.84</v>
      </c>
      <c r="G322" s="66"/>
    </row>
    <row r="323" spans="1:7" s="111" customFormat="1" ht="15.75" customHeight="1" x14ac:dyDescent="0.25">
      <c r="A323" s="213" t="s">
        <v>228</v>
      </c>
      <c r="B323" s="214"/>
      <c r="C323" s="214"/>
      <c r="D323" s="214"/>
      <c r="E323" s="215"/>
      <c r="F323" s="59">
        <f>ROUND(F321*6%,2)</f>
        <v>13.27</v>
      </c>
      <c r="G323" s="66"/>
    </row>
    <row r="324" spans="1:7" s="111" customFormat="1" ht="15.75" customHeight="1" x14ac:dyDescent="0.25">
      <c r="A324" s="213" t="s">
        <v>229</v>
      </c>
      <c r="B324" s="214"/>
      <c r="C324" s="214"/>
      <c r="D324" s="214"/>
      <c r="E324" s="215"/>
      <c r="F324" s="59">
        <f>ROUND(F322*24%,2)</f>
        <v>338.84</v>
      </c>
      <c r="G324" s="66"/>
    </row>
    <row r="325" spans="1:7" s="111" customFormat="1" ht="15.75" customHeight="1" x14ac:dyDescent="0.25">
      <c r="A325" s="213" t="s">
        <v>322</v>
      </c>
      <c r="B325" s="214"/>
      <c r="C325" s="214"/>
      <c r="D325" s="214"/>
      <c r="E325" s="215"/>
      <c r="F325" s="58">
        <f>SUM(F321:F322)</f>
        <v>1633.02</v>
      </c>
      <c r="G325" s="66"/>
    </row>
    <row r="326" spans="1:7" s="111" customFormat="1" ht="15.75" customHeight="1" x14ac:dyDescent="0.25">
      <c r="A326" s="213" t="s">
        <v>193</v>
      </c>
      <c r="B326" s="214"/>
      <c r="C326" s="214"/>
      <c r="D326" s="214"/>
      <c r="E326" s="215"/>
      <c r="F326" s="59">
        <f>SUM(F323:F324)</f>
        <v>352.10999999999996</v>
      </c>
      <c r="G326" s="66"/>
    </row>
    <row r="327" spans="1:7" s="111" customFormat="1" ht="15.75" customHeight="1" thickBot="1" x14ac:dyDescent="0.3">
      <c r="A327" s="216" t="s">
        <v>323</v>
      </c>
      <c r="B327" s="217"/>
      <c r="C327" s="217"/>
      <c r="D327" s="217"/>
      <c r="E327" s="218"/>
      <c r="F327" s="59">
        <f>SUM(F325:F326)</f>
        <v>1985.1299999999999</v>
      </c>
      <c r="G327" s="67"/>
    </row>
    <row r="328" spans="1:7" s="196" customFormat="1" ht="15.75" customHeight="1" x14ac:dyDescent="0.25">
      <c r="A328" s="199"/>
      <c r="B328" s="200"/>
      <c r="C328" s="200"/>
      <c r="D328" s="200"/>
      <c r="E328" s="200"/>
      <c r="F328" s="197"/>
      <c r="G328" s="205"/>
    </row>
    <row r="329" spans="1:7" s="196" customFormat="1" ht="15.75" customHeight="1" x14ac:dyDescent="0.25">
      <c r="A329" s="199"/>
      <c r="B329" s="200"/>
      <c r="C329" s="200"/>
      <c r="D329" s="200"/>
      <c r="E329" s="200"/>
      <c r="F329" s="197"/>
      <c r="G329" s="205"/>
    </row>
    <row r="330" spans="1:7" s="196" customFormat="1" ht="15.75" customHeight="1" x14ac:dyDescent="0.25">
      <c r="A330" s="199"/>
      <c r="B330" s="200"/>
      <c r="C330" s="200"/>
      <c r="D330" s="200"/>
      <c r="E330" s="200"/>
      <c r="F330" s="197"/>
      <c r="G330" s="205"/>
    </row>
    <row r="331" spans="1:7" s="196" customFormat="1" ht="15.75" customHeight="1" x14ac:dyDescent="0.25">
      <c r="A331" s="199"/>
      <c r="B331" s="200"/>
      <c r="C331" s="200"/>
      <c r="D331" s="200"/>
      <c r="E331" s="200"/>
      <c r="F331" s="197"/>
      <c r="G331" s="205"/>
    </row>
    <row r="332" spans="1:7" s="196" customFormat="1" ht="15.75" customHeight="1" x14ac:dyDescent="0.25">
      <c r="A332" s="199"/>
      <c r="B332" s="200"/>
      <c r="C332" s="200"/>
      <c r="D332" s="200"/>
      <c r="E332" s="200"/>
      <c r="F332" s="197"/>
      <c r="G332" s="205"/>
    </row>
    <row r="333" spans="1:7" s="196" customFormat="1" ht="15.75" customHeight="1" thickBot="1" x14ac:dyDescent="0.3">
      <c r="A333" s="199"/>
      <c r="B333" s="200"/>
      <c r="C333" s="200"/>
      <c r="D333" s="200"/>
      <c r="E333" s="200"/>
      <c r="F333" s="197"/>
      <c r="G333" s="205"/>
    </row>
    <row r="334" spans="1:7" ht="16.5" thickBot="1" x14ac:dyDescent="0.3">
      <c r="A334" s="210" t="s">
        <v>226</v>
      </c>
      <c r="B334" s="211"/>
      <c r="C334" s="211"/>
      <c r="D334" s="211"/>
      <c r="E334" s="211"/>
      <c r="F334" s="211"/>
      <c r="G334" s="212"/>
    </row>
    <row r="335" spans="1:7" ht="51.75" thickBot="1" x14ac:dyDescent="0.3">
      <c r="A335" s="38" t="s">
        <v>70</v>
      </c>
      <c r="B335" s="40" t="s">
        <v>71</v>
      </c>
      <c r="C335" s="39" t="s">
        <v>72</v>
      </c>
      <c r="D335" s="40" t="s">
        <v>73</v>
      </c>
      <c r="E335" s="161" t="s">
        <v>12</v>
      </c>
      <c r="F335" s="21" t="s">
        <v>60</v>
      </c>
      <c r="G335" s="72" t="s">
        <v>227</v>
      </c>
    </row>
    <row r="336" spans="1:7" x14ac:dyDescent="0.25">
      <c r="A336" s="43" t="s">
        <v>74</v>
      </c>
      <c r="B336" s="132" t="s">
        <v>282</v>
      </c>
      <c r="C336" s="139" t="s">
        <v>9</v>
      </c>
      <c r="D336" s="142">
        <v>160</v>
      </c>
      <c r="E336" s="206">
        <v>0.5</v>
      </c>
      <c r="F336" s="23">
        <f t="shared" ref="F336:F367" si="8">ROUND(D336*E336,2)</f>
        <v>80</v>
      </c>
      <c r="G336" s="83">
        <v>0.24</v>
      </c>
    </row>
    <row r="337" spans="1:7" x14ac:dyDescent="0.25">
      <c r="A337" s="42" t="s">
        <v>75</v>
      </c>
      <c r="B337" s="185" t="s">
        <v>283</v>
      </c>
      <c r="C337" s="137" t="s">
        <v>9</v>
      </c>
      <c r="D337" s="140">
        <v>350</v>
      </c>
      <c r="E337" s="203">
        <v>2</v>
      </c>
      <c r="F337" s="18">
        <f t="shared" si="8"/>
        <v>700</v>
      </c>
      <c r="G337" s="83">
        <v>0.24</v>
      </c>
    </row>
    <row r="338" spans="1:7" ht="25.5" x14ac:dyDescent="0.25">
      <c r="A338" s="42" t="s">
        <v>76</v>
      </c>
      <c r="B338" s="194" t="s">
        <v>294</v>
      </c>
      <c r="C338" s="137" t="s">
        <v>9</v>
      </c>
      <c r="D338" s="140">
        <v>100</v>
      </c>
      <c r="E338" s="203">
        <v>4</v>
      </c>
      <c r="F338" s="18">
        <f t="shared" si="8"/>
        <v>400</v>
      </c>
      <c r="G338" s="83">
        <v>0.24</v>
      </c>
    </row>
    <row r="339" spans="1:7" x14ac:dyDescent="0.25">
      <c r="A339" s="42" t="s">
        <v>77</v>
      </c>
      <c r="B339" s="138" t="s">
        <v>144</v>
      </c>
      <c r="C339" s="136" t="s">
        <v>183</v>
      </c>
      <c r="D339" s="140">
        <v>200</v>
      </c>
      <c r="E339" s="203">
        <v>0.91</v>
      </c>
      <c r="F339" s="18">
        <f t="shared" si="8"/>
        <v>182</v>
      </c>
      <c r="G339" s="83">
        <v>0.24</v>
      </c>
    </row>
    <row r="340" spans="1:7" x14ac:dyDescent="0.25">
      <c r="A340" s="42" t="s">
        <v>78</v>
      </c>
      <c r="B340" s="138" t="s">
        <v>266</v>
      </c>
      <c r="C340" s="136" t="s">
        <v>249</v>
      </c>
      <c r="D340" s="140">
        <v>100</v>
      </c>
      <c r="E340" s="203">
        <v>0.56000000000000005</v>
      </c>
      <c r="F340" s="18">
        <f t="shared" si="8"/>
        <v>56</v>
      </c>
      <c r="G340" s="83">
        <v>0.24</v>
      </c>
    </row>
    <row r="341" spans="1:7" x14ac:dyDescent="0.25">
      <c r="A341" s="42" t="s">
        <v>79</v>
      </c>
      <c r="B341" s="138" t="s">
        <v>125</v>
      </c>
      <c r="C341" s="137" t="s">
        <v>9</v>
      </c>
      <c r="D341" s="140">
        <v>100</v>
      </c>
      <c r="E341" s="203">
        <v>4.42</v>
      </c>
      <c r="F341" s="18">
        <f t="shared" si="8"/>
        <v>442</v>
      </c>
      <c r="G341" s="83">
        <v>0.24</v>
      </c>
    </row>
    <row r="342" spans="1:7" x14ac:dyDescent="0.25">
      <c r="A342" s="42" t="s">
        <v>80</v>
      </c>
      <c r="B342" s="138" t="s">
        <v>126</v>
      </c>
      <c r="C342" s="137" t="s">
        <v>9</v>
      </c>
      <c r="D342" s="140">
        <v>70</v>
      </c>
      <c r="E342" s="203">
        <v>1.99</v>
      </c>
      <c r="F342" s="18">
        <f t="shared" si="8"/>
        <v>139.30000000000001</v>
      </c>
      <c r="G342" s="83">
        <v>0.24</v>
      </c>
    </row>
    <row r="343" spans="1:7" x14ac:dyDescent="0.25">
      <c r="A343" s="42" t="s">
        <v>81</v>
      </c>
      <c r="B343" s="138" t="s">
        <v>127</v>
      </c>
      <c r="C343" s="137" t="s">
        <v>9</v>
      </c>
      <c r="D343" s="140">
        <v>25</v>
      </c>
      <c r="E343" s="203">
        <v>1.89</v>
      </c>
      <c r="F343" s="18">
        <f t="shared" si="8"/>
        <v>47.25</v>
      </c>
      <c r="G343" s="83">
        <v>0.24</v>
      </c>
    </row>
    <row r="344" spans="1:7" x14ac:dyDescent="0.25">
      <c r="A344" s="42" t="s">
        <v>82</v>
      </c>
      <c r="B344" s="138" t="s">
        <v>128</v>
      </c>
      <c r="C344" s="137" t="s">
        <v>9</v>
      </c>
      <c r="D344" s="140">
        <v>150</v>
      </c>
      <c r="E344" s="203">
        <v>1.9</v>
      </c>
      <c r="F344" s="18">
        <f t="shared" si="8"/>
        <v>285</v>
      </c>
      <c r="G344" s="83">
        <v>0.06</v>
      </c>
    </row>
    <row r="345" spans="1:7" x14ac:dyDescent="0.25">
      <c r="A345" s="42" t="s">
        <v>83</v>
      </c>
      <c r="B345" s="138" t="s">
        <v>40</v>
      </c>
      <c r="C345" s="137" t="s">
        <v>9</v>
      </c>
      <c r="D345" s="140">
        <v>54</v>
      </c>
      <c r="E345" s="203">
        <v>2.06</v>
      </c>
      <c r="F345" s="18">
        <f t="shared" si="8"/>
        <v>111.24</v>
      </c>
      <c r="G345" s="83">
        <v>0.24</v>
      </c>
    </row>
    <row r="346" spans="1:7" x14ac:dyDescent="0.25">
      <c r="A346" s="42" t="s">
        <v>84</v>
      </c>
      <c r="B346" s="138" t="s">
        <v>129</v>
      </c>
      <c r="C346" s="137" t="s">
        <v>9</v>
      </c>
      <c r="D346" s="140">
        <v>50</v>
      </c>
      <c r="E346" s="203">
        <v>4.0599999999999996</v>
      </c>
      <c r="F346" s="18">
        <f t="shared" si="8"/>
        <v>203</v>
      </c>
      <c r="G346" s="83">
        <v>0.24</v>
      </c>
    </row>
    <row r="347" spans="1:7" x14ac:dyDescent="0.25">
      <c r="A347" s="42" t="s">
        <v>85</v>
      </c>
      <c r="B347" s="138" t="s">
        <v>131</v>
      </c>
      <c r="C347" s="137" t="s">
        <v>9</v>
      </c>
      <c r="D347" s="140">
        <v>20</v>
      </c>
      <c r="E347" s="203">
        <v>17.399999999999999</v>
      </c>
      <c r="F347" s="18">
        <f t="shared" si="8"/>
        <v>348</v>
      </c>
      <c r="G347" s="83">
        <v>0.24</v>
      </c>
    </row>
    <row r="348" spans="1:7" x14ac:dyDescent="0.25">
      <c r="A348" s="42" t="s">
        <v>86</v>
      </c>
      <c r="B348" s="138" t="s">
        <v>132</v>
      </c>
      <c r="C348" s="137" t="s">
        <v>9</v>
      </c>
      <c r="D348" s="140">
        <v>4</v>
      </c>
      <c r="E348" s="203">
        <v>4</v>
      </c>
      <c r="F348" s="18">
        <f t="shared" si="8"/>
        <v>16</v>
      </c>
      <c r="G348" s="83">
        <v>0.24</v>
      </c>
    </row>
    <row r="349" spans="1:7" x14ac:dyDescent="0.25">
      <c r="A349" s="42" t="s">
        <v>87</v>
      </c>
      <c r="B349" s="138" t="s">
        <v>137</v>
      </c>
      <c r="C349" s="137" t="s">
        <v>9</v>
      </c>
      <c r="D349" s="140">
        <v>0</v>
      </c>
      <c r="E349" s="203">
        <v>6</v>
      </c>
      <c r="F349" s="18">
        <f t="shared" si="8"/>
        <v>0</v>
      </c>
      <c r="G349" s="83">
        <v>0.24</v>
      </c>
    </row>
    <row r="350" spans="1:7" x14ac:dyDescent="0.25">
      <c r="A350" s="42" t="s">
        <v>88</v>
      </c>
      <c r="B350" s="138" t="s">
        <v>138</v>
      </c>
      <c r="C350" s="137" t="s">
        <v>9</v>
      </c>
      <c r="D350" s="140">
        <v>2</v>
      </c>
      <c r="E350" s="203">
        <v>9</v>
      </c>
      <c r="F350" s="18">
        <f t="shared" si="8"/>
        <v>18</v>
      </c>
      <c r="G350" s="83">
        <v>0.24</v>
      </c>
    </row>
    <row r="351" spans="1:7" x14ac:dyDescent="0.25">
      <c r="A351" s="42" t="s">
        <v>89</v>
      </c>
      <c r="B351" s="138" t="s">
        <v>139</v>
      </c>
      <c r="C351" s="137" t="s">
        <v>9</v>
      </c>
      <c r="D351" s="140">
        <v>28</v>
      </c>
      <c r="E351" s="203">
        <v>3.03</v>
      </c>
      <c r="F351" s="18">
        <f t="shared" si="8"/>
        <v>84.84</v>
      </c>
      <c r="G351" s="83">
        <v>0.24</v>
      </c>
    </row>
    <row r="352" spans="1:7" x14ac:dyDescent="0.25">
      <c r="A352" s="42" t="s">
        <v>90</v>
      </c>
      <c r="B352" s="138" t="s">
        <v>133</v>
      </c>
      <c r="C352" s="137" t="s">
        <v>9</v>
      </c>
      <c r="D352" s="140">
        <v>6</v>
      </c>
      <c r="E352" s="203">
        <v>5.6</v>
      </c>
      <c r="F352" s="18">
        <f t="shared" si="8"/>
        <v>33.6</v>
      </c>
      <c r="G352" s="83">
        <v>0.24</v>
      </c>
    </row>
    <row r="353" spans="1:7" x14ac:dyDescent="0.25">
      <c r="A353" s="42" t="s">
        <v>91</v>
      </c>
      <c r="B353" s="138" t="s">
        <v>134</v>
      </c>
      <c r="C353" s="137" t="s">
        <v>9</v>
      </c>
      <c r="D353" s="140">
        <v>6</v>
      </c>
      <c r="E353" s="203">
        <v>3</v>
      </c>
      <c r="F353" s="18">
        <f t="shared" si="8"/>
        <v>18</v>
      </c>
      <c r="G353" s="83">
        <v>0.24</v>
      </c>
    </row>
    <row r="354" spans="1:7" x14ac:dyDescent="0.25">
      <c r="A354" s="42" t="s">
        <v>93</v>
      </c>
      <c r="B354" s="138" t="s">
        <v>150</v>
      </c>
      <c r="C354" s="137" t="s">
        <v>9</v>
      </c>
      <c r="D354" s="140">
        <v>50</v>
      </c>
      <c r="E354" s="203">
        <v>3.3</v>
      </c>
      <c r="F354" s="18">
        <f t="shared" si="8"/>
        <v>165</v>
      </c>
      <c r="G354" s="83">
        <v>0.24</v>
      </c>
    </row>
    <row r="355" spans="1:7" x14ac:dyDescent="0.25">
      <c r="A355" s="42" t="s">
        <v>94</v>
      </c>
      <c r="B355" s="138" t="s">
        <v>92</v>
      </c>
      <c r="C355" s="136" t="s">
        <v>183</v>
      </c>
      <c r="D355" s="140">
        <v>7</v>
      </c>
      <c r="E355" s="203">
        <v>1.1000000000000001</v>
      </c>
      <c r="F355" s="18">
        <f t="shared" si="8"/>
        <v>7.7</v>
      </c>
      <c r="G355" s="83">
        <v>0.24</v>
      </c>
    </row>
    <row r="356" spans="1:7" x14ac:dyDescent="0.25">
      <c r="A356" s="42" t="s">
        <v>95</v>
      </c>
      <c r="B356" s="185" t="s">
        <v>284</v>
      </c>
      <c r="C356" s="137" t="s">
        <v>9</v>
      </c>
      <c r="D356" s="140">
        <v>8</v>
      </c>
      <c r="E356" s="203">
        <v>0.84</v>
      </c>
      <c r="F356" s="18">
        <f t="shared" si="8"/>
        <v>6.72</v>
      </c>
      <c r="G356" s="83">
        <v>0.24</v>
      </c>
    </row>
    <row r="357" spans="1:7" x14ac:dyDescent="0.25">
      <c r="A357" s="42" t="s">
        <v>96</v>
      </c>
      <c r="B357" s="138" t="s">
        <v>278</v>
      </c>
      <c r="C357" s="137" t="s">
        <v>9</v>
      </c>
      <c r="D357" s="140">
        <v>50</v>
      </c>
      <c r="E357" s="203">
        <v>0.31</v>
      </c>
      <c r="F357" s="18">
        <f t="shared" si="8"/>
        <v>15.5</v>
      </c>
      <c r="G357" s="83">
        <v>0.24</v>
      </c>
    </row>
    <row r="358" spans="1:7" x14ac:dyDescent="0.25">
      <c r="A358" s="42" t="s">
        <v>97</v>
      </c>
      <c r="B358" s="185" t="s">
        <v>285</v>
      </c>
      <c r="C358" s="137" t="s">
        <v>9</v>
      </c>
      <c r="D358" s="140">
        <v>15</v>
      </c>
      <c r="E358" s="203">
        <v>0.4</v>
      </c>
      <c r="F358" s="18">
        <f t="shared" si="8"/>
        <v>6</v>
      </c>
      <c r="G358" s="83">
        <v>0.24</v>
      </c>
    </row>
    <row r="359" spans="1:7" ht="18" customHeight="1" x14ac:dyDescent="0.25">
      <c r="A359" s="42" t="s">
        <v>98</v>
      </c>
      <c r="B359" s="138" t="s">
        <v>28</v>
      </c>
      <c r="C359" s="137" t="s">
        <v>9</v>
      </c>
      <c r="D359" s="140">
        <v>40</v>
      </c>
      <c r="E359" s="203">
        <v>0.5</v>
      </c>
      <c r="F359" s="18">
        <f t="shared" si="8"/>
        <v>20</v>
      </c>
      <c r="G359" s="83">
        <v>0.24</v>
      </c>
    </row>
    <row r="360" spans="1:7" x14ac:dyDescent="0.25">
      <c r="A360" s="42" t="s">
        <v>100</v>
      </c>
      <c r="B360" s="138" t="s">
        <v>154</v>
      </c>
      <c r="C360" s="137" t="s">
        <v>9</v>
      </c>
      <c r="D360" s="140">
        <v>23</v>
      </c>
      <c r="E360" s="203">
        <v>1.4</v>
      </c>
      <c r="F360" s="18">
        <f t="shared" si="8"/>
        <v>32.200000000000003</v>
      </c>
      <c r="G360" s="83">
        <v>0.24</v>
      </c>
    </row>
    <row r="361" spans="1:7" x14ac:dyDescent="0.25">
      <c r="A361" s="42" t="s">
        <v>101</v>
      </c>
      <c r="B361" s="138" t="s">
        <v>99</v>
      </c>
      <c r="C361" s="137" t="s">
        <v>9</v>
      </c>
      <c r="D361" s="140">
        <v>14</v>
      </c>
      <c r="E361" s="203">
        <v>4.2</v>
      </c>
      <c r="F361" s="18">
        <f t="shared" si="8"/>
        <v>58.8</v>
      </c>
      <c r="G361" s="83">
        <v>0.24</v>
      </c>
    </row>
    <row r="362" spans="1:7" x14ac:dyDescent="0.25">
      <c r="A362" s="42" t="s">
        <v>102</v>
      </c>
      <c r="B362" s="138" t="s">
        <v>32</v>
      </c>
      <c r="C362" s="137" t="s">
        <v>9</v>
      </c>
      <c r="D362" s="140">
        <v>14</v>
      </c>
      <c r="E362" s="203">
        <v>2.84</v>
      </c>
      <c r="F362" s="18">
        <f t="shared" si="8"/>
        <v>39.76</v>
      </c>
      <c r="G362" s="83">
        <v>0.24</v>
      </c>
    </row>
    <row r="363" spans="1:7" x14ac:dyDescent="0.25">
      <c r="A363" s="42" t="s">
        <v>103</v>
      </c>
      <c r="B363" s="138" t="s">
        <v>135</v>
      </c>
      <c r="C363" s="137" t="s">
        <v>9</v>
      </c>
      <c r="D363" s="140">
        <v>32</v>
      </c>
      <c r="E363" s="203">
        <v>3.3</v>
      </c>
      <c r="F363" s="18">
        <f t="shared" si="8"/>
        <v>105.6</v>
      </c>
      <c r="G363" s="83">
        <v>0.24</v>
      </c>
    </row>
    <row r="364" spans="1:7" ht="25.5" x14ac:dyDescent="0.25">
      <c r="A364" s="42" t="s">
        <v>104</v>
      </c>
      <c r="B364" s="138" t="s">
        <v>151</v>
      </c>
      <c r="C364" s="137" t="s">
        <v>9</v>
      </c>
      <c r="D364" s="140">
        <v>20</v>
      </c>
      <c r="E364" s="203">
        <v>1.47</v>
      </c>
      <c r="F364" s="18">
        <f t="shared" si="8"/>
        <v>29.4</v>
      </c>
      <c r="G364" s="83">
        <v>0.24</v>
      </c>
    </row>
    <row r="365" spans="1:7" x14ac:dyDescent="0.25">
      <c r="A365" s="42">
        <v>30</v>
      </c>
      <c r="B365" s="138" t="s">
        <v>55</v>
      </c>
      <c r="C365" s="136" t="s">
        <v>9</v>
      </c>
      <c r="D365" s="140">
        <v>8</v>
      </c>
      <c r="E365" s="203">
        <v>2.81</v>
      </c>
      <c r="F365" s="18">
        <f t="shared" si="8"/>
        <v>22.48</v>
      </c>
      <c r="G365" s="83">
        <v>0.24</v>
      </c>
    </row>
    <row r="366" spans="1:7" x14ac:dyDescent="0.25">
      <c r="A366" s="42">
        <v>31</v>
      </c>
      <c r="B366" s="138" t="s">
        <v>47</v>
      </c>
      <c r="C366" s="136" t="s">
        <v>9</v>
      </c>
      <c r="D366" s="140">
        <v>8</v>
      </c>
      <c r="E366" s="203">
        <v>3.39</v>
      </c>
      <c r="F366" s="18">
        <f t="shared" si="8"/>
        <v>27.12</v>
      </c>
      <c r="G366" s="83">
        <v>0.24</v>
      </c>
    </row>
    <row r="367" spans="1:7" x14ac:dyDescent="0.25">
      <c r="A367" s="42">
        <v>32</v>
      </c>
      <c r="B367" s="138" t="s">
        <v>145</v>
      </c>
      <c r="C367" s="137" t="s">
        <v>9</v>
      </c>
      <c r="D367" s="140">
        <v>50</v>
      </c>
      <c r="E367" s="203">
        <v>0.84</v>
      </c>
      <c r="F367" s="18">
        <f t="shared" si="8"/>
        <v>42</v>
      </c>
      <c r="G367" s="83">
        <v>0.24</v>
      </c>
    </row>
    <row r="368" spans="1:7" x14ac:dyDescent="0.25">
      <c r="A368" s="42">
        <v>33</v>
      </c>
      <c r="B368" s="138" t="s">
        <v>106</v>
      </c>
      <c r="C368" s="137" t="s">
        <v>9</v>
      </c>
      <c r="D368" s="140">
        <v>5</v>
      </c>
      <c r="E368" s="203">
        <v>1.47</v>
      </c>
      <c r="F368" s="18">
        <f t="shared" ref="F368:F396" si="9">ROUND(D368*E368,2)</f>
        <v>7.35</v>
      </c>
      <c r="G368" s="83">
        <v>0.24</v>
      </c>
    </row>
    <row r="369" spans="1:7" x14ac:dyDescent="0.25">
      <c r="A369" s="42">
        <v>34</v>
      </c>
      <c r="B369" s="138" t="s">
        <v>108</v>
      </c>
      <c r="C369" s="137" t="s">
        <v>9</v>
      </c>
      <c r="D369" s="140">
        <v>10</v>
      </c>
      <c r="E369" s="203">
        <v>0.9</v>
      </c>
      <c r="F369" s="18">
        <f t="shared" si="9"/>
        <v>9</v>
      </c>
      <c r="G369" s="83">
        <v>0.24</v>
      </c>
    </row>
    <row r="370" spans="1:7" ht="25.5" x14ac:dyDescent="0.25">
      <c r="A370" s="42">
        <v>35</v>
      </c>
      <c r="B370" s="138" t="s">
        <v>206</v>
      </c>
      <c r="C370" s="137" t="s">
        <v>9</v>
      </c>
      <c r="D370" s="140">
        <v>55</v>
      </c>
      <c r="E370" s="203">
        <v>0.9</v>
      </c>
      <c r="F370" s="18">
        <f t="shared" si="9"/>
        <v>49.5</v>
      </c>
      <c r="G370" s="83">
        <v>0.24</v>
      </c>
    </row>
    <row r="371" spans="1:7" x14ac:dyDescent="0.25">
      <c r="A371" s="42">
        <v>36</v>
      </c>
      <c r="B371" s="138" t="s">
        <v>38</v>
      </c>
      <c r="C371" s="137" t="s">
        <v>9</v>
      </c>
      <c r="D371" s="140">
        <v>5</v>
      </c>
      <c r="E371" s="203">
        <v>3.75</v>
      </c>
      <c r="F371" s="18">
        <f t="shared" si="9"/>
        <v>18.75</v>
      </c>
      <c r="G371" s="83">
        <v>0.24</v>
      </c>
    </row>
    <row r="372" spans="1:7" x14ac:dyDescent="0.25">
      <c r="A372" s="42">
        <v>37</v>
      </c>
      <c r="B372" s="138" t="s">
        <v>27</v>
      </c>
      <c r="C372" s="137" t="s">
        <v>9</v>
      </c>
      <c r="D372" s="140">
        <v>30</v>
      </c>
      <c r="E372" s="203">
        <v>1.4</v>
      </c>
      <c r="F372" s="18">
        <f t="shared" si="9"/>
        <v>42</v>
      </c>
      <c r="G372" s="83">
        <v>0.06</v>
      </c>
    </row>
    <row r="373" spans="1:7" x14ac:dyDescent="0.25">
      <c r="A373" s="42">
        <v>38</v>
      </c>
      <c r="B373" s="138" t="s">
        <v>146</v>
      </c>
      <c r="C373" s="137" t="s">
        <v>9</v>
      </c>
      <c r="D373" s="140">
        <v>40</v>
      </c>
      <c r="E373" s="203">
        <v>4</v>
      </c>
      <c r="F373" s="18">
        <f t="shared" si="9"/>
        <v>160</v>
      </c>
      <c r="G373" s="83">
        <v>0.06</v>
      </c>
    </row>
    <row r="374" spans="1:7" x14ac:dyDescent="0.25">
      <c r="A374" s="42">
        <v>39</v>
      </c>
      <c r="B374" s="138" t="s">
        <v>147</v>
      </c>
      <c r="C374" s="137" t="s">
        <v>9</v>
      </c>
      <c r="D374" s="140">
        <v>4</v>
      </c>
      <c r="E374" s="203">
        <v>23.63</v>
      </c>
      <c r="F374" s="18">
        <f t="shared" si="9"/>
        <v>94.52</v>
      </c>
      <c r="G374" s="83">
        <v>0.24</v>
      </c>
    </row>
    <row r="375" spans="1:7" ht="25.5" x14ac:dyDescent="0.25">
      <c r="A375" s="42">
        <v>40</v>
      </c>
      <c r="B375" s="185" t="s">
        <v>286</v>
      </c>
      <c r="C375" s="136" t="s">
        <v>253</v>
      </c>
      <c r="D375" s="140">
        <v>20</v>
      </c>
      <c r="E375" s="203">
        <v>5.7</v>
      </c>
      <c r="F375" s="18">
        <f t="shared" si="9"/>
        <v>114</v>
      </c>
      <c r="G375" s="83">
        <v>0.24</v>
      </c>
    </row>
    <row r="376" spans="1:7" x14ac:dyDescent="0.25">
      <c r="A376" s="42">
        <v>41</v>
      </c>
      <c r="B376" s="138" t="s">
        <v>148</v>
      </c>
      <c r="C376" s="137" t="s">
        <v>9</v>
      </c>
      <c r="D376" s="140">
        <v>10</v>
      </c>
      <c r="E376" s="203">
        <v>2.91</v>
      </c>
      <c r="F376" s="18">
        <f t="shared" si="9"/>
        <v>29.1</v>
      </c>
      <c r="G376" s="83">
        <v>0.24</v>
      </c>
    </row>
    <row r="377" spans="1:7" x14ac:dyDescent="0.25">
      <c r="A377" s="42">
        <v>42</v>
      </c>
      <c r="B377" s="138" t="s">
        <v>262</v>
      </c>
      <c r="C377" s="136" t="s">
        <v>183</v>
      </c>
      <c r="D377" s="140">
        <v>300</v>
      </c>
      <c r="E377" s="203">
        <v>1.5</v>
      </c>
      <c r="F377" s="18">
        <f t="shared" si="9"/>
        <v>450</v>
      </c>
      <c r="G377" s="83">
        <v>0.24</v>
      </c>
    </row>
    <row r="378" spans="1:7" x14ac:dyDescent="0.25">
      <c r="A378" s="42">
        <v>43</v>
      </c>
      <c r="B378" s="138" t="s">
        <v>118</v>
      </c>
      <c r="C378" s="137" t="s">
        <v>9</v>
      </c>
      <c r="D378" s="140">
        <v>9</v>
      </c>
      <c r="E378" s="203">
        <v>1.65</v>
      </c>
      <c r="F378" s="18">
        <f t="shared" si="9"/>
        <v>14.85</v>
      </c>
      <c r="G378" s="83">
        <v>0.24</v>
      </c>
    </row>
    <row r="379" spans="1:7" ht="25.5" x14ac:dyDescent="0.25">
      <c r="A379" s="42">
        <v>44</v>
      </c>
      <c r="B379" s="138" t="s">
        <v>48</v>
      </c>
      <c r="C379" s="137" t="s">
        <v>9</v>
      </c>
      <c r="D379" s="140">
        <v>90</v>
      </c>
      <c r="E379" s="203">
        <v>4.12</v>
      </c>
      <c r="F379" s="18">
        <f t="shared" si="9"/>
        <v>370.8</v>
      </c>
      <c r="G379" s="83">
        <v>0.24</v>
      </c>
    </row>
    <row r="380" spans="1:7" x14ac:dyDescent="0.25">
      <c r="A380" s="42">
        <v>45</v>
      </c>
      <c r="B380" s="138" t="s">
        <v>121</v>
      </c>
      <c r="C380" s="137" t="s">
        <v>9</v>
      </c>
      <c r="D380" s="140">
        <v>30</v>
      </c>
      <c r="E380" s="203">
        <v>5.51</v>
      </c>
      <c r="F380" s="18">
        <f t="shared" si="9"/>
        <v>165.3</v>
      </c>
      <c r="G380" s="83">
        <v>0.06</v>
      </c>
    </row>
    <row r="381" spans="1:7" x14ac:dyDescent="0.25">
      <c r="A381" s="42">
        <v>46</v>
      </c>
      <c r="B381" s="138" t="s">
        <v>140</v>
      </c>
      <c r="C381" s="137" t="s">
        <v>9</v>
      </c>
      <c r="D381" s="140">
        <v>15</v>
      </c>
      <c r="E381" s="203">
        <v>2</v>
      </c>
      <c r="F381" s="18">
        <f t="shared" si="9"/>
        <v>30</v>
      </c>
      <c r="G381" s="83">
        <v>0.24</v>
      </c>
    </row>
    <row r="382" spans="1:7" ht="25.5" x14ac:dyDescent="0.25">
      <c r="A382" s="42">
        <v>47</v>
      </c>
      <c r="B382" s="138" t="s">
        <v>159</v>
      </c>
      <c r="C382" s="137" t="s">
        <v>9</v>
      </c>
      <c r="D382" s="140">
        <v>5</v>
      </c>
      <c r="E382" s="203">
        <v>12.64</v>
      </c>
      <c r="F382" s="18">
        <f t="shared" si="9"/>
        <v>63.2</v>
      </c>
      <c r="G382" s="83">
        <v>0.24</v>
      </c>
    </row>
    <row r="383" spans="1:7" x14ac:dyDescent="0.25">
      <c r="A383" s="42">
        <v>48</v>
      </c>
      <c r="B383" s="138" t="s">
        <v>141</v>
      </c>
      <c r="C383" s="137" t="s">
        <v>9</v>
      </c>
      <c r="D383" s="140">
        <v>2</v>
      </c>
      <c r="E383" s="203">
        <v>55</v>
      </c>
      <c r="F383" s="18">
        <f t="shared" si="9"/>
        <v>110</v>
      </c>
      <c r="G383" s="83">
        <v>0.24</v>
      </c>
    </row>
    <row r="384" spans="1:7" x14ac:dyDescent="0.25">
      <c r="A384" s="42">
        <v>49</v>
      </c>
      <c r="B384" s="138" t="s">
        <v>142</v>
      </c>
      <c r="C384" s="137" t="s">
        <v>9</v>
      </c>
      <c r="D384" s="140">
        <v>1</v>
      </c>
      <c r="E384" s="203">
        <v>45</v>
      </c>
      <c r="F384" s="18">
        <f t="shared" si="9"/>
        <v>45</v>
      </c>
      <c r="G384" s="83">
        <v>0.24</v>
      </c>
    </row>
    <row r="385" spans="1:7" ht="15.75" customHeight="1" x14ac:dyDescent="0.25">
      <c r="A385" s="42">
        <v>50</v>
      </c>
      <c r="B385" s="138" t="s">
        <v>152</v>
      </c>
      <c r="C385" s="137" t="s">
        <v>9</v>
      </c>
      <c r="D385" s="140">
        <v>5</v>
      </c>
      <c r="E385" s="203">
        <v>27.42</v>
      </c>
      <c r="F385" s="18">
        <f t="shared" si="9"/>
        <v>137.1</v>
      </c>
      <c r="G385" s="83">
        <v>0.24</v>
      </c>
    </row>
    <row r="386" spans="1:7" ht="15.75" customHeight="1" x14ac:dyDescent="0.25">
      <c r="A386" s="42">
        <v>51</v>
      </c>
      <c r="B386" s="185" t="s">
        <v>263</v>
      </c>
      <c r="C386" s="144" t="s">
        <v>183</v>
      </c>
      <c r="D386" s="140">
        <v>10</v>
      </c>
      <c r="E386" s="203">
        <v>18</v>
      </c>
      <c r="F386" s="18">
        <f t="shared" si="9"/>
        <v>180</v>
      </c>
      <c r="G386" s="83">
        <v>0.24</v>
      </c>
    </row>
    <row r="387" spans="1:7" ht="24" customHeight="1" x14ac:dyDescent="0.25">
      <c r="A387" s="42">
        <v>52</v>
      </c>
      <c r="B387" s="138" t="s">
        <v>287</v>
      </c>
      <c r="C387" s="136" t="s">
        <v>9</v>
      </c>
      <c r="D387" s="141">
        <v>9</v>
      </c>
      <c r="E387" s="203">
        <v>4.9400000000000004</v>
      </c>
      <c r="F387" s="18">
        <f t="shared" si="9"/>
        <v>44.46</v>
      </c>
      <c r="G387" s="83">
        <v>0.24</v>
      </c>
    </row>
    <row r="388" spans="1:7" x14ac:dyDescent="0.25">
      <c r="A388" s="42">
        <v>53</v>
      </c>
      <c r="B388" s="138" t="s">
        <v>153</v>
      </c>
      <c r="C388" s="136" t="s">
        <v>9</v>
      </c>
      <c r="D388" s="140">
        <v>5</v>
      </c>
      <c r="E388" s="203">
        <v>9.68</v>
      </c>
      <c r="F388" s="18">
        <f t="shared" si="9"/>
        <v>48.4</v>
      </c>
      <c r="G388" s="83">
        <v>0.24</v>
      </c>
    </row>
    <row r="389" spans="1:7" ht="18.75" customHeight="1" x14ac:dyDescent="0.25">
      <c r="A389" s="42">
        <v>54</v>
      </c>
      <c r="B389" s="185" t="s">
        <v>264</v>
      </c>
      <c r="C389" s="136" t="s">
        <v>265</v>
      </c>
      <c r="D389" s="140">
        <v>30</v>
      </c>
      <c r="E389" s="203">
        <v>24.47</v>
      </c>
      <c r="F389" s="18">
        <f t="shared" si="9"/>
        <v>734.1</v>
      </c>
      <c r="G389" s="83">
        <v>0.24</v>
      </c>
    </row>
    <row r="390" spans="1:7" ht="12.75" customHeight="1" x14ac:dyDescent="0.25">
      <c r="A390" s="42">
        <v>55</v>
      </c>
      <c r="B390" s="138" t="s">
        <v>143</v>
      </c>
      <c r="C390" s="136" t="s">
        <v>9</v>
      </c>
      <c r="D390" s="140">
        <v>20</v>
      </c>
      <c r="E390" s="203">
        <v>1.85</v>
      </c>
      <c r="F390" s="18">
        <f t="shared" si="9"/>
        <v>37</v>
      </c>
      <c r="G390" s="83">
        <v>0.24</v>
      </c>
    </row>
    <row r="391" spans="1:7" ht="25.5" x14ac:dyDescent="0.25">
      <c r="A391" s="42">
        <v>56</v>
      </c>
      <c r="B391" s="138" t="s">
        <v>211</v>
      </c>
      <c r="C391" s="136" t="s">
        <v>9</v>
      </c>
      <c r="D391" s="140">
        <v>15</v>
      </c>
      <c r="E391" s="203">
        <v>7.98</v>
      </c>
      <c r="F391" s="18">
        <f t="shared" si="9"/>
        <v>119.7</v>
      </c>
      <c r="G391" s="83">
        <v>0.06</v>
      </c>
    </row>
    <row r="392" spans="1:7" x14ac:dyDescent="0.25">
      <c r="A392" s="42">
        <v>57</v>
      </c>
      <c r="B392" s="194" t="s">
        <v>288</v>
      </c>
      <c r="C392" s="136" t="s">
        <v>9</v>
      </c>
      <c r="D392" s="140">
        <v>3</v>
      </c>
      <c r="E392" s="203">
        <v>4.12</v>
      </c>
      <c r="F392" s="18">
        <f t="shared" si="9"/>
        <v>12.36</v>
      </c>
      <c r="G392" s="83">
        <v>0.24</v>
      </c>
    </row>
    <row r="393" spans="1:7" ht="25.5" x14ac:dyDescent="0.25">
      <c r="A393" s="42">
        <v>58</v>
      </c>
      <c r="B393" s="185" t="s">
        <v>186</v>
      </c>
      <c r="C393" s="137" t="s">
        <v>9</v>
      </c>
      <c r="D393" s="136">
        <v>4</v>
      </c>
      <c r="E393" s="204">
        <v>8</v>
      </c>
      <c r="F393" s="18">
        <f t="shared" si="9"/>
        <v>32</v>
      </c>
      <c r="G393" s="83">
        <v>0.24</v>
      </c>
    </row>
    <row r="394" spans="1:7" ht="25.5" x14ac:dyDescent="0.25">
      <c r="A394" s="42">
        <v>59</v>
      </c>
      <c r="B394" s="185" t="s">
        <v>179</v>
      </c>
      <c r="C394" s="137" t="s">
        <v>9</v>
      </c>
      <c r="D394" s="136">
        <v>3</v>
      </c>
      <c r="E394" s="203">
        <v>120</v>
      </c>
      <c r="F394" s="18">
        <f t="shared" si="9"/>
        <v>360</v>
      </c>
      <c r="G394" s="83">
        <v>0.24</v>
      </c>
    </row>
    <row r="395" spans="1:7" ht="25.5" x14ac:dyDescent="0.25">
      <c r="A395" s="42">
        <v>60</v>
      </c>
      <c r="B395" s="185" t="s">
        <v>289</v>
      </c>
      <c r="C395" s="137" t="s">
        <v>9</v>
      </c>
      <c r="D395" s="136">
        <v>3</v>
      </c>
      <c r="E395" s="203">
        <v>6.5</v>
      </c>
      <c r="F395" s="18">
        <f t="shared" si="9"/>
        <v>19.5</v>
      </c>
      <c r="G395" s="83">
        <v>0.24</v>
      </c>
    </row>
    <row r="396" spans="1:7" ht="15.75" thickBot="1" x14ac:dyDescent="0.3">
      <c r="A396" s="44">
        <v>61</v>
      </c>
      <c r="B396" s="185" t="s">
        <v>182</v>
      </c>
      <c r="C396" s="137" t="s">
        <v>9</v>
      </c>
      <c r="D396" s="136">
        <v>9</v>
      </c>
      <c r="E396" s="203">
        <v>4</v>
      </c>
      <c r="F396" s="32">
        <f t="shared" si="9"/>
        <v>36</v>
      </c>
      <c r="G396" s="83">
        <v>0.24</v>
      </c>
    </row>
    <row r="397" spans="1:7" s="111" customFormat="1" ht="18" customHeight="1" x14ac:dyDescent="0.25">
      <c r="A397" s="213" t="s">
        <v>324</v>
      </c>
      <c r="B397" s="214"/>
      <c r="C397" s="214"/>
      <c r="D397" s="214"/>
      <c r="E397" s="215"/>
      <c r="F397" s="60">
        <f>SUM(F344,F372:F373,F380,F391)</f>
        <v>772</v>
      </c>
      <c r="G397" s="65"/>
    </row>
    <row r="398" spans="1:7" s="111" customFormat="1" ht="16.5" customHeight="1" x14ac:dyDescent="0.25">
      <c r="A398" s="213" t="s">
        <v>325</v>
      </c>
      <c r="B398" s="214"/>
      <c r="C398" s="214"/>
      <c r="D398" s="214"/>
      <c r="E398" s="215"/>
      <c r="F398" s="59">
        <f>SUM(F336:F343,F345:F371,F374:F379,F381:F390,F392:F396)</f>
        <v>6504.5</v>
      </c>
      <c r="G398" s="66"/>
    </row>
    <row r="399" spans="1:7" s="111" customFormat="1" ht="15.75" customHeight="1" x14ac:dyDescent="0.25">
      <c r="A399" s="213" t="s">
        <v>228</v>
      </c>
      <c r="B399" s="214"/>
      <c r="C399" s="214"/>
      <c r="D399" s="214"/>
      <c r="E399" s="215"/>
      <c r="F399" s="59">
        <f>ROUND(F397*6%,2)</f>
        <v>46.32</v>
      </c>
      <c r="G399" s="66"/>
    </row>
    <row r="400" spans="1:7" s="111" customFormat="1" ht="15.75" customHeight="1" x14ac:dyDescent="0.25">
      <c r="A400" s="213" t="s">
        <v>229</v>
      </c>
      <c r="B400" s="214"/>
      <c r="C400" s="214"/>
      <c r="D400" s="214"/>
      <c r="E400" s="215"/>
      <c r="F400" s="59">
        <f>ROUND(F398*24%,2)</f>
        <v>1561.08</v>
      </c>
      <c r="G400" s="66"/>
    </row>
    <row r="401" spans="1:7" s="111" customFormat="1" ht="15.75" customHeight="1" x14ac:dyDescent="0.25">
      <c r="A401" s="213" t="s">
        <v>326</v>
      </c>
      <c r="B401" s="214"/>
      <c r="C401" s="214"/>
      <c r="D401" s="214"/>
      <c r="E401" s="215"/>
      <c r="F401" s="58">
        <f>SUM(F397:F398)</f>
        <v>7276.5</v>
      </c>
      <c r="G401" s="66"/>
    </row>
    <row r="402" spans="1:7" s="111" customFormat="1" ht="15.75" customHeight="1" x14ac:dyDescent="0.25">
      <c r="A402" s="213" t="s">
        <v>193</v>
      </c>
      <c r="B402" s="214"/>
      <c r="C402" s="214"/>
      <c r="D402" s="214"/>
      <c r="E402" s="215"/>
      <c r="F402" s="59">
        <f>SUM(F399:F400)</f>
        <v>1607.3999999999999</v>
      </c>
      <c r="G402" s="66"/>
    </row>
    <row r="403" spans="1:7" s="111" customFormat="1" ht="15.75" customHeight="1" thickBot="1" x14ac:dyDescent="0.3">
      <c r="A403" s="216" t="s">
        <v>327</v>
      </c>
      <c r="B403" s="217"/>
      <c r="C403" s="217"/>
      <c r="D403" s="217"/>
      <c r="E403" s="218"/>
      <c r="F403" s="59">
        <f>SUM(F401:F402)</f>
        <v>8883.9</v>
      </c>
      <c r="G403" s="67"/>
    </row>
    <row r="404" spans="1:7" s="118" customFormat="1" ht="15.75" customHeight="1" x14ac:dyDescent="0.25">
      <c r="A404" s="75"/>
      <c r="B404" s="76"/>
      <c r="C404" s="76"/>
      <c r="D404" s="200"/>
      <c r="E404" s="164"/>
      <c r="F404" s="146"/>
      <c r="G404" s="147"/>
    </row>
    <row r="405" spans="1:7" s="118" customFormat="1" ht="15.75" customHeight="1" x14ac:dyDescent="0.25">
      <c r="A405" s="75"/>
      <c r="B405" s="76"/>
      <c r="C405" s="76"/>
      <c r="D405" s="200"/>
      <c r="E405" s="164"/>
      <c r="F405" s="146"/>
      <c r="G405" s="147"/>
    </row>
    <row r="406" spans="1:7" ht="15.75" thickBot="1" x14ac:dyDescent="0.3"/>
    <row r="407" spans="1:7" s="118" customFormat="1" ht="27.75" customHeight="1" thickBot="1" x14ac:dyDescent="0.3">
      <c r="A407" s="234" t="s">
        <v>239</v>
      </c>
      <c r="B407" s="235"/>
      <c r="C407" s="235"/>
      <c r="D407" s="235"/>
      <c r="E407" s="236"/>
      <c r="F407" s="85">
        <f>SUM(F401,F325,F259,F227,F203,F145,F96,F36)</f>
        <v>60047.14</v>
      </c>
      <c r="G407" s="73"/>
    </row>
    <row r="408" spans="1:7" s="118" customFormat="1" ht="15" customHeight="1" thickBot="1" x14ac:dyDescent="0.3">
      <c r="A408" s="238" t="s">
        <v>231</v>
      </c>
      <c r="B408" s="239"/>
      <c r="C408" s="239"/>
      <c r="D408" s="239"/>
      <c r="E408" s="240"/>
      <c r="F408" s="85">
        <f>SUM(F402,F326,F260,F228,F204,F146,F97,F37)</f>
        <v>13270.33</v>
      </c>
      <c r="G408" s="73"/>
    </row>
    <row r="409" spans="1:7" s="118" customFormat="1" ht="22.5" customHeight="1" thickBot="1" x14ac:dyDescent="0.3">
      <c r="A409" s="231" t="s">
        <v>232</v>
      </c>
      <c r="B409" s="232"/>
      <c r="C409" s="232"/>
      <c r="D409" s="232"/>
      <c r="E409" s="233"/>
      <c r="F409" s="85">
        <f>SUM(F403,F327,F261,F229,F205,F147,F98,F38)</f>
        <v>73317.47</v>
      </c>
      <c r="G409" s="62"/>
    </row>
    <row r="411" spans="1:7" s="118" customFormat="1" ht="15.75" x14ac:dyDescent="0.25">
      <c r="A411" s="12" t="s">
        <v>328</v>
      </c>
      <c r="B411" s="12"/>
      <c r="C411" s="237" t="s">
        <v>329</v>
      </c>
      <c r="D411" s="237"/>
      <c r="E411" s="237"/>
      <c r="F411" s="237"/>
      <c r="G411" s="62"/>
    </row>
    <row r="412" spans="1:7" s="118" customFormat="1" ht="15.75" x14ac:dyDescent="0.25">
      <c r="A412" s="244" t="s">
        <v>196</v>
      </c>
      <c r="B412" s="244"/>
      <c r="C412" s="245" t="s">
        <v>158</v>
      </c>
      <c r="D412" s="245"/>
      <c r="E412" s="245"/>
      <c r="F412" s="245"/>
      <c r="G412" s="62"/>
    </row>
    <row r="413" spans="1:7" s="118" customFormat="1" ht="15.75" customHeight="1" x14ac:dyDescent="0.25">
      <c r="A413" s="13"/>
      <c r="B413" s="13"/>
      <c r="C413" s="243" t="s">
        <v>208</v>
      </c>
      <c r="D413" s="243"/>
      <c r="E413" s="243"/>
      <c r="F413" s="243"/>
      <c r="G413" s="62"/>
    </row>
    <row r="414" spans="1:7" s="118" customFormat="1" ht="15.75" x14ac:dyDescent="0.25">
      <c r="A414" s="244"/>
      <c r="B414" s="244"/>
      <c r="C414" s="242" t="s">
        <v>209</v>
      </c>
      <c r="D414" s="242"/>
      <c r="E414" s="242"/>
      <c r="F414" s="242"/>
      <c r="G414" s="62"/>
    </row>
    <row r="415" spans="1:7" s="118" customFormat="1" ht="15.75" x14ac:dyDescent="0.25">
      <c r="A415" s="14"/>
      <c r="B415" s="14"/>
      <c r="C415" s="8"/>
      <c r="D415" s="8"/>
      <c r="E415" s="9"/>
      <c r="G415" s="62"/>
    </row>
    <row r="416" spans="1:7" s="118" customFormat="1" ht="15.75" x14ac:dyDescent="0.25">
      <c r="A416" s="244" t="s">
        <v>207</v>
      </c>
      <c r="B416" s="244"/>
      <c r="C416" s="245"/>
      <c r="D416" s="245"/>
      <c r="E416" s="245"/>
      <c r="G416" s="62"/>
    </row>
    <row r="417" spans="1:7" s="118" customFormat="1" ht="15.75" x14ac:dyDescent="0.25">
      <c r="A417" s="6"/>
      <c r="B417" s="241"/>
      <c r="C417" s="241"/>
      <c r="D417" s="196"/>
      <c r="E417" s="7"/>
      <c r="G417" s="62"/>
    </row>
    <row r="418" spans="1:7" s="118" customFormat="1" ht="15.75" x14ac:dyDescent="0.25">
      <c r="A418" s="6"/>
      <c r="B418" s="5"/>
      <c r="C418" s="242" t="s">
        <v>271</v>
      </c>
      <c r="D418" s="242"/>
      <c r="E418" s="242"/>
      <c r="F418" s="242"/>
      <c r="G418" s="62"/>
    </row>
  </sheetData>
  <mergeCells count="90">
    <mergeCell ref="C412:F412"/>
    <mergeCell ref="A412:B412"/>
    <mergeCell ref="A327:E327"/>
    <mergeCell ref="A321:E321"/>
    <mergeCell ref="A322:E322"/>
    <mergeCell ref="A323:E323"/>
    <mergeCell ref="A324:E324"/>
    <mergeCell ref="A325:E325"/>
    <mergeCell ref="A326:E326"/>
    <mergeCell ref="B417:C417"/>
    <mergeCell ref="C418:F418"/>
    <mergeCell ref="C413:F413"/>
    <mergeCell ref="A414:B414"/>
    <mergeCell ref="C414:F414"/>
    <mergeCell ref="A416:B416"/>
    <mergeCell ref="C416:E416"/>
    <mergeCell ref="A409:E409"/>
    <mergeCell ref="A397:E397"/>
    <mergeCell ref="A407:E407"/>
    <mergeCell ref="C411:F411"/>
    <mergeCell ref="A401:E401"/>
    <mergeCell ref="A402:E402"/>
    <mergeCell ref="A403:E403"/>
    <mergeCell ref="A408:E408"/>
    <mergeCell ref="A398:E398"/>
    <mergeCell ref="A399:E399"/>
    <mergeCell ref="A400:E400"/>
    <mergeCell ref="A257:E257"/>
    <mergeCell ref="A258:E258"/>
    <mergeCell ref="A259:E259"/>
    <mergeCell ref="A223:E223"/>
    <mergeCell ref="A224:E224"/>
    <mergeCell ref="A225:E225"/>
    <mergeCell ref="A226:E226"/>
    <mergeCell ref="A227:E227"/>
    <mergeCell ref="A228:E228"/>
    <mergeCell ref="A229:E229"/>
    <mergeCell ref="A32:E32"/>
    <mergeCell ref="A33:E33"/>
    <mergeCell ref="A34:E34"/>
    <mergeCell ref="A50:G50"/>
    <mergeCell ref="A35:E35"/>
    <mergeCell ref="A36:E36"/>
    <mergeCell ref="A37:E37"/>
    <mergeCell ref="A38:E38"/>
    <mergeCell ref="A13:G13"/>
    <mergeCell ref="A3:B3"/>
    <mergeCell ref="A4:B4"/>
    <mergeCell ref="A5:B5"/>
    <mergeCell ref="A6:B6"/>
    <mergeCell ref="C3:E3"/>
    <mergeCell ref="C4:E4"/>
    <mergeCell ref="C5:E6"/>
    <mergeCell ref="C7:E7"/>
    <mergeCell ref="A8:B8"/>
    <mergeCell ref="A11:F11"/>
    <mergeCell ref="C8:E8"/>
    <mergeCell ref="C9:E9"/>
    <mergeCell ref="A7:B7"/>
    <mergeCell ref="A92:E92"/>
    <mergeCell ref="A96:E96"/>
    <mergeCell ref="A97:E97"/>
    <mergeCell ref="A93:E93"/>
    <mergeCell ref="A94:E94"/>
    <mergeCell ref="A95:E95"/>
    <mergeCell ref="A141:E141"/>
    <mergeCell ref="A142:E142"/>
    <mergeCell ref="A143:E143"/>
    <mergeCell ref="A98:E98"/>
    <mergeCell ref="A100:G100"/>
    <mergeCell ref="A144:E144"/>
    <mergeCell ref="A145:E145"/>
    <mergeCell ref="A146:E146"/>
    <mergeCell ref="A147:E147"/>
    <mergeCell ref="A149:G149"/>
    <mergeCell ref="A210:G210"/>
    <mergeCell ref="A232:G232"/>
    <mergeCell ref="A265:G265"/>
    <mergeCell ref="A334:G334"/>
    <mergeCell ref="A199:E199"/>
    <mergeCell ref="A203:E203"/>
    <mergeCell ref="A204:E204"/>
    <mergeCell ref="A205:E205"/>
    <mergeCell ref="A200:E200"/>
    <mergeCell ref="A201:E201"/>
    <mergeCell ref="A202:E202"/>
    <mergeCell ref="A260:E260"/>
    <mergeCell ref="A261:E261"/>
    <mergeCell ref="A255:E255"/>
    <mergeCell ref="A256:E256"/>
  </mergeCells>
  <printOptions horizontalCentered="1"/>
  <pageMargins left="3.937007874015748E-2" right="3.937007874015748E-2" top="0.78740157480314965" bottom="0.39370078740157483" header="0.35433070866141736" footer="0.15748031496062992"/>
  <pageSetup paperSize="9" scale="90" orientation="portrait" r:id="rId1"/>
  <headerFooter>
    <oddFooter>&amp;LΣελίδα &amp;P από &amp;N</oddFooter>
  </headerFooter>
  <drawing r:id="rId2"/>
  <legacyDrawing r:id="rId3"/>
  <oleObjects>
    <mc:AlternateContent xmlns:mc="http://schemas.openxmlformats.org/markup-compatibility/2006">
      <mc:Choice Requires="x14">
        <oleObject progId="Unknown" shapeId="1025" r:id="rId4">
          <objectPr defaultSize="0" autoPict="0" r:id="rId5">
            <anchor moveWithCells="1" sizeWithCells="1">
              <from>
                <xdr:col>1</xdr:col>
                <xdr:colOff>1247775</xdr:colOff>
                <xdr:row>0</xdr:row>
                <xdr:rowOff>9525</xdr:rowOff>
              </from>
              <to>
                <xdr:col>1</xdr:col>
                <xdr:colOff>1657350</xdr:colOff>
                <xdr:row>2</xdr:row>
                <xdr:rowOff>19050</xdr:rowOff>
              </to>
            </anchor>
          </objectPr>
        </oleObject>
      </mc:Choice>
      <mc:Fallback>
        <oleObject progId="Unknow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6"/>
  <sheetViews>
    <sheetView topLeftCell="A22" workbookViewId="0">
      <selection activeCell="F53" sqref="F53"/>
    </sheetView>
  </sheetViews>
  <sheetFormatPr defaultRowHeight="15" x14ac:dyDescent="0.25"/>
  <cols>
    <col min="2" max="2" width="42.7109375" customWidth="1"/>
  </cols>
  <sheetData>
    <row r="2" spans="1:6" x14ac:dyDescent="0.25">
      <c r="A2" t="s">
        <v>11</v>
      </c>
    </row>
    <row r="3" spans="1:6" x14ac:dyDescent="0.25">
      <c r="A3" t="s">
        <v>0</v>
      </c>
      <c r="B3" t="s">
        <v>1</v>
      </c>
      <c r="C3" t="s">
        <v>2</v>
      </c>
      <c r="D3" t="s">
        <v>160</v>
      </c>
      <c r="E3" t="s">
        <v>3</v>
      </c>
      <c r="F3" t="s">
        <v>161</v>
      </c>
    </row>
    <row r="4" spans="1:6" x14ac:dyDescent="0.25">
      <c r="A4">
        <v>1</v>
      </c>
      <c r="B4" t="s">
        <v>17</v>
      </c>
      <c r="C4" t="s">
        <v>10</v>
      </c>
      <c r="D4">
        <v>2.4</v>
      </c>
      <c r="E4">
        <v>1200</v>
      </c>
      <c r="F4">
        <f t="shared" ref="F4:F39" si="0">D4*E4</f>
        <v>2880</v>
      </c>
    </row>
    <row r="5" spans="1:6" x14ac:dyDescent="0.25">
      <c r="A5">
        <v>2</v>
      </c>
      <c r="B5" t="s">
        <v>16</v>
      </c>
      <c r="C5" t="s">
        <v>10</v>
      </c>
      <c r="D5">
        <v>2.4</v>
      </c>
      <c r="E5">
        <v>1000</v>
      </c>
      <c r="F5">
        <f t="shared" si="0"/>
        <v>2400</v>
      </c>
    </row>
    <row r="6" spans="1:6" x14ac:dyDescent="0.25">
      <c r="A6">
        <v>3</v>
      </c>
      <c r="B6" t="s">
        <v>18</v>
      </c>
      <c r="C6" t="s">
        <v>19</v>
      </c>
      <c r="D6">
        <v>4.26</v>
      </c>
      <c r="E6">
        <v>600</v>
      </c>
      <c r="F6">
        <f t="shared" si="0"/>
        <v>2556</v>
      </c>
    </row>
    <row r="7" spans="1:6" x14ac:dyDescent="0.25">
      <c r="A7">
        <v>4</v>
      </c>
      <c r="B7" t="s">
        <v>65</v>
      </c>
      <c r="C7" t="s">
        <v>66</v>
      </c>
      <c r="D7">
        <v>3.28</v>
      </c>
      <c r="E7">
        <v>260</v>
      </c>
      <c r="F7">
        <f t="shared" si="0"/>
        <v>852.8</v>
      </c>
    </row>
    <row r="8" spans="1:6" x14ac:dyDescent="0.25">
      <c r="A8">
        <v>5</v>
      </c>
      <c r="B8" t="s">
        <v>22</v>
      </c>
      <c r="C8" t="s">
        <v>23</v>
      </c>
      <c r="D8">
        <v>2.8</v>
      </c>
      <c r="E8">
        <v>140</v>
      </c>
      <c r="F8">
        <f t="shared" si="0"/>
        <v>392</v>
      </c>
    </row>
    <row r="9" spans="1:6" x14ac:dyDescent="0.25">
      <c r="A9">
        <v>6</v>
      </c>
      <c r="B9" t="s">
        <v>40</v>
      </c>
      <c r="C9" t="s">
        <v>9</v>
      </c>
      <c r="D9">
        <v>2.11</v>
      </c>
      <c r="E9">
        <v>200</v>
      </c>
      <c r="F9">
        <f t="shared" si="0"/>
        <v>422</v>
      </c>
    </row>
    <row r="10" spans="1:6" x14ac:dyDescent="0.25">
      <c r="A10">
        <v>7</v>
      </c>
      <c r="B10" t="s">
        <v>49</v>
      </c>
      <c r="C10" t="s">
        <v>50</v>
      </c>
      <c r="D10">
        <v>5</v>
      </c>
      <c r="E10">
        <v>80</v>
      </c>
      <c r="F10">
        <f t="shared" si="0"/>
        <v>400</v>
      </c>
    </row>
    <row r="11" spans="1:6" x14ac:dyDescent="0.25">
      <c r="A11">
        <v>8</v>
      </c>
      <c r="B11" t="s">
        <v>24</v>
      </c>
      <c r="C11" t="s">
        <v>23</v>
      </c>
      <c r="D11">
        <v>5</v>
      </c>
      <c r="E11">
        <v>25</v>
      </c>
      <c r="F11">
        <f t="shared" si="0"/>
        <v>125</v>
      </c>
    </row>
    <row r="12" spans="1:6" x14ac:dyDescent="0.25">
      <c r="A12">
        <v>9</v>
      </c>
      <c r="B12" t="s">
        <v>29</v>
      </c>
      <c r="C12" t="s">
        <v>9</v>
      </c>
      <c r="D12">
        <v>1.77</v>
      </c>
      <c r="E12">
        <v>220</v>
      </c>
      <c r="F12">
        <f t="shared" si="0"/>
        <v>389.4</v>
      </c>
    </row>
    <row r="13" spans="1:6" x14ac:dyDescent="0.25">
      <c r="A13">
        <v>10</v>
      </c>
      <c r="B13" t="s">
        <v>28</v>
      </c>
      <c r="C13" t="s">
        <v>9</v>
      </c>
      <c r="D13">
        <v>0.59</v>
      </c>
      <c r="E13">
        <v>100</v>
      </c>
      <c r="F13">
        <f t="shared" si="0"/>
        <v>59</v>
      </c>
    </row>
    <row r="14" spans="1:6" x14ac:dyDescent="0.25">
      <c r="A14">
        <v>11</v>
      </c>
      <c r="B14" t="s">
        <v>25</v>
      </c>
      <c r="C14" t="s">
        <v>56</v>
      </c>
      <c r="D14">
        <v>1.41</v>
      </c>
      <c r="E14">
        <v>300</v>
      </c>
      <c r="F14">
        <f t="shared" si="0"/>
        <v>423</v>
      </c>
    </row>
    <row r="15" spans="1:6" x14ac:dyDescent="0.25">
      <c r="A15">
        <v>12</v>
      </c>
      <c r="B15" t="s">
        <v>48</v>
      </c>
      <c r="C15" t="s">
        <v>57</v>
      </c>
      <c r="D15">
        <v>1.53</v>
      </c>
      <c r="E15">
        <v>60</v>
      </c>
      <c r="F15">
        <f t="shared" si="0"/>
        <v>91.8</v>
      </c>
    </row>
    <row r="16" spans="1:6" x14ac:dyDescent="0.25">
      <c r="A16">
        <v>13</v>
      </c>
      <c r="B16" t="s">
        <v>36</v>
      </c>
      <c r="C16" t="s">
        <v>9</v>
      </c>
      <c r="D16">
        <v>1.41</v>
      </c>
      <c r="E16">
        <v>100</v>
      </c>
      <c r="F16">
        <f t="shared" si="0"/>
        <v>141</v>
      </c>
    </row>
    <row r="17" spans="1:6" x14ac:dyDescent="0.25">
      <c r="A17">
        <v>14</v>
      </c>
      <c r="B17" t="s">
        <v>7</v>
      </c>
      <c r="C17" t="s">
        <v>9</v>
      </c>
      <c r="D17">
        <v>1.25</v>
      </c>
      <c r="E17">
        <v>120</v>
      </c>
      <c r="F17">
        <f t="shared" si="0"/>
        <v>150</v>
      </c>
    </row>
    <row r="18" spans="1:6" x14ac:dyDescent="0.25">
      <c r="A18">
        <v>15</v>
      </c>
      <c r="B18" t="s">
        <v>51</v>
      </c>
      <c r="C18" t="s">
        <v>9</v>
      </c>
      <c r="D18">
        <v>1.88</v>
      </c>
      <c r="E18">
        <v>60</v>
      </c>
      <c r="F18">
        <f t="shared" si="0"/>
        <v>112.8</v>
      </c>
    </row>
    <row r="19" spans="1:6" x14ac:dyDescent="0.25">
      <c r="A19">
        <v>16</v>
      </c>
      <c r="B19" t="s">
        <v>27</v>
      </c>
      <c r="C19" t="s">
        <v>9</v>
      </c>
      <c r="D19">
        <v>1.94</v>
      </c>
      <c r="E19">
        <v>60</v>
      </c>
      <c r="F19">
        <f t="shared" si="0"/>
        <v>116.39999999999999</v>
      </c>
    </row>
    <row r="20" spans="1:6" x14ac:dyDescent="0.25">
      <c r="A20">
        <v>17</v>
      </c>
      <c r="B20" t="s">
        <v>121</v>
      </c>
      <c r="C20" t="s">
        <v>9</v>
      </c>
      <c r="D20">
        <v>4.2</v>
      </c>
      <c r="E20">
        <v>30</v>
      </c>
      <c r="F20">
        <f t="shared" si="0"/>
        <v>126</v>
      </c>
    </row>
    <row r="21" spans="1:6" x14ac:dyDescent="0.25">
      <c r="A21">
        <v>18</v>
      </c>
      <c r="B21" t="s">
        <v>37</v>
      </c>
      <c r="C21" t="s">
        <v>9</v>
      </c>
      <c r="D21">
        <v>3.75</v>
      </c>
      <c r="E21">
        <v>25</v>
      </c>
      <c r="F21">
        <f t="shared" si="0"/>
        <v>93.75</v>
      </c>
    </row>
    <row r="22" spans="1:6" x14ac:dyDescent="0.25">
      <c r="A22">
        <v>19</v>
      </c>
      <c r="B22" t="s">
        <v>132</v>
      </c>
      <c r="C22" t="s">
        <v>9</v>
      </c>
      <c r="D22">
        <v>2.64</v>
      </c>
      <c r="E22">
        <v>20</v>
      </c>
      <c r="F22">
        <f t="shared" si="0"/>
        <v>52.800000000000004</v>
      </c>
    </row>
    <row r="23" spans="1:6" x14ac:dyDescent="0.25">
      <c r="A23">
        <v>20</v>
      </c>
      <c r="B23" t="s">
        <v>26</v>
      </c>
      <c r="C23" t="s">
        <v>9</v>
      </c>
      <c r="D23">
        <v>2.2400000000000002</v>
      </c>
      <c r="E23">
        <v>40</v>
      </c>
      <c r="F23">
        <f t="shared" si="0"/>
        <v>89.600000000000009</v>
      </c>
    </row>
    <row r="24" spans="1:6" x14ac:dyDescent="0.25">
      <c r="A24">
        <v>21</v>
      </c>
      <c r="B24" t="s">
        <v>52</v>
      </c>
      <c r="C24" t="s">
        <v>9</v>
      </c>
      <c r="D24">
        <v>0.59</v>
      </c>
      <c r="E24">
        <v>40</v>
      </c>
      <c r="F24">
        <f t="shared" si="0"/>
        <v>23.599999999999998</v>
      </c>
    </row>
    <row r="25" spans="1:6" x14ac:dyDescent="0.25">
      <c r="A25">
        <v>22</v>
      </c>
      <c r="B25" t="s">
        <v>41</v>
      </c>
      <c r="C25" t="s">
        <v>9</v>
      </c>
      <c r="D25">
        <v>3.06</v>
      </c>
      <c r="E25">
        <v>90</v>
      </c>
      <c r="F25">
        <f t="shared" si="0"/>
        <v>275.39999999999998</v>
      </c>
    </row>
    <row r="26" spans="1:6" x14ac:dyDescent="0.25">
      <c r="A26">
        <v>23</v>
      </c>
      <c r="B26" t="s">
        <v>53</v>
      </c>
      <c r="C26" t="s">
        <v>9</v>
      </c>
      <c r="D26">
        <v>4.58</v>
      </c>
      <c r="E26">
        <v>200</v>
      </c>
      <c r="F26">
        <f t="shared" si="0"/>
        <v>916</v>
      </c>
    </row>
    <row r="27" spans="1:6" x14ac:dyDescent="0.25">
      <c r="A27">
        <v>24</v>
      </c>
      <c r="B27" t="s">
        <v>32</v>
      </c>
      <c r="C27" t="s">
        <v>9</v>
      </c>
      <c r="D27">
        <v>4.1100000000000003</v>
      </c>
      <c r="E27">
        <v>60</v>
      </c>
      <c r="F27">
        <f t="shared" si="0"/>
        <v>246.60000000000002</v>
      </c>
    </row>
    <row r="28" spans="1:6" x14ac:dyDescent="0.25">
      <c r="A28">
        <v>25</v>
      </c>
      <c r="B28" t="s">
        <v>38</v>
      </c>
      <c r="C28" t="s">
        <v>9</v>
      </c>
      <c r="D28">
        <v>3.96</v>
      </c>
      <c r="E28">
        <v>15</v>
      </c>
      <c r="F28">
        <f t="shared" si="0"/>
        <v>59.4</v>
      </c>
    </row>
    <row r="29" spans="1:6" x14ac:dyDescent="0.25">
      <c r="A29">
        <v>26</v>
      </c>
      <c r="B29" t="s">
        <v>39</v>
      </c>
      <c r="C29" t="s">
        <v>9</v>
      </c>
      <c r="D29">
        <v>1.64</v>
      </c>
      <c r="E29">
        <v>25</v>
      </c>
      <c r="F29">
        <f t="shared" si="0"/>
        <v>41</v>
      </c>
    </row>
    <row r="30" spans="1:6" x14ac:dyDescent="0.25">
      <c r="A30">
        <v>27</v>
      </c>
      <c r="B30" t="s">
        <v>33</v>
      </c>
      <c r="C30" t="s">
        <v>34</v>
      </c>
      <c r="D30">
        <v>2.23</v>
      </c>
      <c r="E30">
        <v>80</v>
      </c>
      <c r="F30">
        <f t="shared" si="0"/>
        <v>178.4</v>
      </c>
    </row>
    <row r="31" spans="1:6" x14ac:dyDescent="0.25">
      <c r="A31">
        <v>28</v>
      </c>
      <c r="B31" t="s">
        <v>63</v>
      </c>
      <c r="C31" t="s">
        <v>9</v>
      </c>
      <c r="D31">
        <v>2.2999999999999998</v>
      </c>
      <c r="E31">
        <v>30</v>
      </c>
      <c r="F31">
        <f t="shared" si="0"/>
        <v>69</v>
      </c>
    </row>
    <row r="32" spans="1:6" x14ac:dyDescent="0.25">
      <c r="A32">
        <v>29</v>
      </c>
      <c r="B32" t="s">
        <v>54</v>
      </c>
      <c r="C32" t="s">
        <v>9</v>
      </c>
      <c r="D32">
        <v>6.33</v>
      </c>
      <c r="E32">
        <v>12</v>
      </c>
      <c r="F32">
        <f t="shared" si="0"/>
        <v>75.960000000000008</v>
      </c>
    </row>
    <row r="33" spans="1:8" x14ac:dyDescent="0.25">
      <c r="A33">
        <v>30</v>
      </c>
      <c r="B33" t="s">
        <v>55</v>
      </c>
      <c r="C33" t="s">
        <v>9</v>
      </c>
      <c r="D33">
        <v>4.22</v>
      </c>
      <c r="E33">
        <v>12</v>
      </c>
      <c r="F33">
        <f t="shared" si="0"/>
        <v>50.64</v>
      </c>
    </row>
    <row r="34" spans="1:8" x14ac:dyDescent="0.25">
      <c r="A34">
        <v>31</v>
      </c>
      <c r="B34" t="s">
        <v>47</v>
      </c>
      <c r="C34" t="s">
        <v>9</v>
      </c>
      <c r="D34">
        <v>5.05</v>
      </c>
      <c r="E34">
        <v>12</v>
      </c>
      <c r="F34">
        <f t="shared" si="0"/>
        <v>60.599999999999994</v>
      </c>
    </row>
    <row r="35" spans="1:8" x14ac:dyDescent="0.25">
      <c r="A35">
        <v>32</v>
      </c>
      <c r="B35" t="s">
        <v>42</v>
      </c>
      <c r="C35" t="s">
        <v>9</v>
      </c>
      <c r="D35">
        <v>1.53</v>
      </c>
      <c r="E35">
        <v>10</v>
      </c>
      <c r="F35">
        <f>D35*E35</f>
        <v>15.3</v>
      </c>
    </row>
    <row r="36" spans="1:8" x14ac:dyDescent="0.25">
      <c r="A36">
        <v>33</v>
      </c>
      <c r="B36" t="s">
        <v>67</v>
      </c>
      <c r="C36" t="s">
        <v>9</v>
      </c>
      <c r="D36">
        <v>120</v>
      </c>
      <c r="E36">
        <v>1</v>
      </c>
      <c r="F36">
        <f>D36*E36</f>
        <v>120</v>
      </c>
    </row>
    <row r="37" spans="1:8" x14ac:dyDescent="0.25">
      <c r="A37">
        <v>34</v>
      </c>
      <c r="B37" t="s">
        <v>157</v>
      </c>
      <c r="C37" t="s">
        <v>9</v>
      </c>
      <c r="D37">
        <v>15</v>
      </c>
      <c r="E37">
        <v>20</v>
      </c>
      <c r="F37">
        <f>D37*E37</f>
        <v>300</v>
      </c>
    </row>
    <row r="38" spans="1:8" x14ac:dyDescent="0.25">
      <c r="A38">
        <v>35</v>
      </c>
      <c r="B38" t="s">
        <v>68</v>
      </c>
      <c r="C38" t="s">
        <v>69</v>
      </c>
      <c r="D38">
        <v>3.28</v>
      </c>
      <c r="E38">
        <v>200</v>
      </c>
      <c r="F38">
        <f t="shared" si="0"/>
        <v>656</v>
      </c>
    </row>
    <row r="39" spans="1:8" x14ac:dyDescent="0.25">
      <c r="A39">
        <v>36</v>
      </c>
      <c r="B39" t="s">
        <v>59</v>
      </c>
      <c r="C39" t="s">
        <v>9</v>
      </c>
      <c r="D39">
        <v>1.5</v>
      </c>
      <c r="E39">
        <v>10</v>
      </c>
      <c r="F39">
        <f t="shared" si="0"/>
        <v>15</v>
      </c>
    </row>
    <row r="40" spans="1:8" x14ac:dyDescent="0.25">
      <c r="A40" t="s">
        <v>4</v>
      </c>
      <c r="F40">
        <f>SUM(F4:F39)</f>
        <v>14976.249999999995</v>
      </c>
      <c r="G40">
        <v>14975.279999999995</v>
      </c>
      <c r="H40">
        <f>F40-G40</f>
        <v>0.96999999999934516</v>
      </c>
    </row>
    <row r="41" spans="1:8" x14ac:dyDescent="0.25">
      <c r="A41" t="s">
        <v>5</v>
      </c>
      <c r="F41">
        <f>F40*23/100</f>
        <v>3444.537499999999</v>
      </c>
    </row>
    <row r="42" spans="1:8" x14ac:dyDescent="0.25">
      <c r="A42" t="s">
        <v>58</v>
      </c>
      <c r="F42">
        <f>SUM(F40:F41)</f>
        <v>18420.787499999995</v>
      </c>
      <c r="G42">
        <v>18419.594399999994</v>
      </c>
      <c r="H42">
        <f>F42-G42</f>
        <v>1.1931000000004133</v>
      </c>
    </row>
    <row r="43" spans="1:8" x14ac:dyDescent="0.25">
      <c r="H43">
        <v>1.5</v>
      </c>
    </row>
    <row r="44" spans="1:8" x14ac:dyDescent="0.25">
      <c r="H44">
        <f>H42+H43</f>
        <v>2.6931000000004133</v>
      </c>
    </row>
    <row r="48" spans="1:8" x14ac:dyDescent="0.25">
      <c r="D48">
        <v>14875.249999999995</v>
      </c>
      <c r="F48">
        <f>F40-D48</f>
        <v>101</v>
      </c>
    </row>
    <row r="49" spans="6:8" x14ac:dyDescent="0.25">
      <c r="F49">
        <v>852.8</v>
      </c>
    </row>
    <row r="50" spans="6:8" x14ac:dyDescent="0.25">
      <c r="F50">
        <f>F49+F48</f>
        <v>953.8</v>
      </c>
      <c r="G50">
        <v>14.88</v>
      </c>
    </row>
    <row r="51" spans="6:8" x14ac:dyDescent="0.25">
      <c r="F51">
        <f>F50/G50</f>
        <v>64.099462365591393</v>
      </c>
    </row>
    <row r="53" spans="6:8" x14ac:dyDescent="0.25">
      <c r="F53">
        <v>360</v>
      </c>
      <c r="G53">
        <v>12</v>
      </c>
      <c r="H53">
        <v>38</v>
      </c>
    </row>
    <row r="56" spans="6:8" x14ac:dyDescent="0.25">
      <c r="F56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1</vt:i4>
      </vt:variant>
    </vt:vector>
  </HeadingPairs>
  <TitlesOfParts>
    <vt:vector size="5" baseType="lpstr">
      <vt:lpstr>ΠΡΟΥΠΟΛΟΓΙΣΜΟΣ 2025</vt:lpstr>
      <vt:lpstr>Φύλλο4</vt:lpstr>
      <vt:lpstr>Φύλλο5</vt:lpstr>
      <vt:lpstr>Φύλλο6</vt:lpstr>
      <vt:lpstr>'ΠΡΟΥΠΟΛΟΓΙΣΜΟΣ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2025-10-15T07:15:15Z</dcterms:modified>
</cp:coreProperties>
</file>